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835" tabRatio="930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<sst xmlns="http://schemas.openxmlformats.org/spreadsheetml/2006/main" count="5032" uniqueCount="2308">
  <si>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</si>
  <si>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</si>
  <si>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</si>
  <si>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</si>
  <si>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</si>
  <si>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</si>
  <si>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</si>
  <si>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</si>
  <si>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</si>
  <si>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</si>
  <si>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</si>
  <si>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</si>
  <si>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</si>
  <si>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</si>
  <si>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</si>
  <si>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</si>
  <si>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</si>
  <si>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</si>
  <si>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</si>
  <si>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</si>
  <si>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</si>
  <si>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</si>
  <si>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</si>
  <si>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</si>
  <si>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</si>
  <si>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</si>
  <si>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</si>
  <si>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</si>
  <si>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</si>
  <si>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</si>
  <si>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</si>
  <si>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</si>
  <si>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</si>
  <si>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</si>
  <si>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</si>
  <si>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</si>
  <si>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</si>
  <si>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</si>
  <si>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</si>
  <si>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</si>
  <si>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</si>
  <si>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</si>
  <si>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</si>
  <si>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</si>
  <si>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</si>
  <si>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</si>
  <si>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</si>
  <si>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</si>
  <si>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</si>
  <si>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</si>
  <si>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</si>
  <si>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</si>
  <si>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</si>
  <si>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</si>
  <si>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</si>
  <si>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</si>
  <si>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</si>
  <si>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</si>
  <si>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</si>
  <si>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</si>
  <si>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</si>
  <si>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</si>
  <si>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</si>
  <si>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</si>
  <si>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</si>
  <si>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</si>
  <si>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</si>
  <si>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</si>
  <si>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</si>
  <si>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</si>
  <si>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</si>
  <si>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</si>
  <si>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</si>
  <si>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</si>
  <si>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</si>
  <si>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</si>
  <si>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</si>
  <si>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</si>
  <si>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</si>
  <si>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</si>
  <si>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</si>
  <si>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</si>
  <si>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</si>
  <si>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</si>
  <si>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</si>
  <si>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</si>
  <si>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</si>
  <si>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</si>
  <si>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</si>
  <si>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</si>
  <si>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</si>
  <si>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</si>
  <si>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</si>
  <si>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</si>
  <si>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</si>
  <si>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</si>
  <si>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</si>
  <si>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</si>
  <si>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</si>
  <si>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</si>
  <si>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</si>
  <si>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</si>
  <si>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</si>
  <si>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</si>
  <si>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</si>
  <si>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</si>
  <si>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</si>
  <si>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</si>
  <si>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</si>
  <si>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</si>
  <si>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</si>
  <si>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</si>
  <si>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</si>
  <si>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</si>
  <si>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</si>
  <si>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</si>
  <si>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</si>
  <si>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</si>
  <si>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</si>
  <si>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</si>
  <si>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</si>
  <si>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</si>
  <si>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</si>
  <si>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</si>
  <si>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</si>
  <si>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</si>
  <si>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</si>
  <si>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</si>
  <si>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</si>
  <si>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</si>
  <si>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</si>
  <si>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</si>
  <si>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</si>
  <si>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</si>
  <si>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</si>
  <si>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</si>
  <si>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</si>
  <si>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</si>
  <si>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</si>
  <si>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</si>
  <si>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</si>
  <si>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</si>
  <si>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</si>
  <si>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</si>
  <si>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</si>
  <si>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</si>
  <si>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</si>
  <si>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</si>
  <si>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</si>
  <si>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</si>
  <si>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</si>
  <si>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</si>
  <si>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</si>
  <si>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</si>
  <si>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</si>
  <si>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</si>
  <si>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</si>
  <si>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</si>
  <si>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</si>
  <si>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</si>
  <si>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</si>
  <si>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</si>
  <si>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</si>
  <si>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</si>
  <si>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</si>
  <si>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</si>
  <si>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</si>
  <si>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</si>
  <si>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</si>
  <si>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</si>
  <si>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</si>
  <si>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</si>
  <si>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</si>
  <si>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</si>
  <si>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</si>
  <si>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</si>
  <si>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</si>
  <si>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</si>
  <si>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</si>
  <si>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</si>
  <si>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</si>
  <si>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</si>
  <si>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</si>
  <si>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</si>
  <si>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</si>
  <si>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</si>
  <si>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</si>
  <si>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</si>
  <si>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</si>
  <si>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</si>
  <si>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</si>
  <si>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</si>
  <si>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</si>
  <si>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</si>
  <si>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</si>
  <si>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</si>
  <si>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</si>
  <si>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</si>
  <si>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</si>
  <si>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</si>
  <si>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</si>
  <si>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</si>
  <si>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</si>
  <si>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</si>
  <si>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</si>
  <si>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</si>
  <si>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</si>
  <si>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</si>
  <si>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</si>
  <si>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</si>
  <si>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</si>
  <si>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</si>
  <si>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</si>
  <si>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</si>
  <si>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</si>
  <si>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</si>
  <si>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</si>
  <si>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</si>
  <si>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</si>
  <si>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</si>
  <si>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</si>
  <si>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</si>
  <si>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</si>
  <si>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</si>
  <si>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</si>
  <si>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</si>
  <si>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</si>
  <si>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</si>
  <si>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</si>
  <si>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</si>
  <si>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</si>
  <si>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</si>
  <si>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</si>
  <si>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</si>
  <si>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</si>
  <si>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</si>
  <si>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</si>
  <si>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</si>
  <si>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</si>
  <si>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</si>
  <si>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</si>
  <si>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</si>
  <si>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</si>
  <si>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</si>
  <si>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</si>
  <si>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</si>
  <si>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</si>
  <si>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</si>
  <si>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</si>
  <si>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</si>
  <si>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</si>
  <si>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</si>
  <si>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</si>
  <si>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</si>
  <si>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</si>
  <si>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</si>
  <si>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</si>
  <si>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</si>
  <si>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</si>
  <si>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</si>
  <si>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</si>
  <si>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</si>
  <si>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</si>
  <si>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</si>
  <si>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</si>
  <si>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</si>
  <si>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</si>
  <si>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</si>
  <si>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</si>
  <si>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</si>
  <si>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</si>
  <si>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</si>
  <si>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</si>
  <si>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</si>
  <si>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</si>
  <si>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</si>
  <si>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</si>
  <si>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</si>
  <si>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</si>
  <si>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</si>
  <si>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</si>
  <si>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</si>
  <si>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</si>
  <si>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</si>
  <si>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</si>
  <si>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</si>
  <si>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</si>
  <si>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</si>
  <si>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</si>
  <si>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</si>
  <si>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</si>
  <si>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</si>
  <si>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</si>
  <si>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</si>
  <si>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</si>
  <si>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</si>
  <si>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</si>
  <si>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</si>
  <si>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</si>
  <si>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</si>
  <si>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</si>
  <si>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</si>
  <si>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</si>
  <si>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</si>
  <si>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</si>
  <si>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</si>
  <si>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</si>
  <si>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</si>
  <si>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</si>
  <si>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</si>
  <si>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</si>
  <si>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</si>
  <si>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</si>
  <si>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</si>
  <si>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</si>
  <si>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</si>
  <si>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</si>
  <si>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</si>
  <si>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</si>
  <si>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</si>
  <si>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</si>
  <si>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</si>
  <si>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</si>
  <si>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</si>
  <si>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</si>
  <si>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</si>
  <si>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</si>
  <si>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</si>
  <si>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</si>
  <si>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</si>
  <si>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</si>
  <si>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</si>
  <si>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</si>
  <si>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</si>
  <si>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</si>
  <si>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</si>
  <si>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</si>
  <si>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</si>
  <si>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</si>
  <si>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</si>
  <si>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</si>
  <si>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</si>
  <si>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</si>
  <si>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</si>
  <si>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</si>
  <si>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</si>
  <si>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</si>
  <si>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</si>
  <si>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</si>
  <si>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</si>
  <si>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</si>
  <si>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</si>
  <si>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</si>
  <si>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</si>
  <si>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</si>
  <si>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</si>
  <si>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</si>
  <si>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</si>
  <si>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</si>
  <si>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</si>
  <si>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</si>
  <si>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</si>
  <si>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</si>
  <si>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</si>
  <si>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</si>
  <si>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</si>
  <si>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</si>
  <si>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</si>
  <si>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</si>
  <si>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</si>
  <si>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</si>
  <si>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</si>
  <si>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</si>
  <si>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</si>
  <si>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</si>
  <si>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</si>
  <si>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</si>
  <si>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</si>
  <si>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</si>
  <si>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</si>
  <si>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</si>
  <si>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</si>
  <si>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</si>
  <si>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</si>
  <si>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</si>
  <si>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</si>
  <si>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</si>
  <si>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</si>
  <si>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</si>
  <si>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</si>
  <si>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</si>
  <si>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</si>
  <si>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</si>
  <si>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</si>
  <si>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</si>
  <si>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</si>
  <si>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</si>
  <si>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</si>
  <si>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</si>
  <si>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</si>
  <si>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</si>
  <si>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</si>
  <si>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</si>
  <si>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</si>
  <si>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</si>
  <si>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</si>
  <si>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</si>
  <si>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</si>
  <si>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</si>
  <si>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</si>
  <si>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</si>
  <si>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</si>
  <si>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</si>
  <si>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</si>
  <si>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</si>
  <si>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</si>
  <si>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</si>
  <si>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</si>
  <si>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</si>
  <si>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</si>
  <si>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</si>
  <si>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</si>
  <si>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</si>
  <si>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</si>
  <si>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</si>
  <si>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</si>
  <si>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</si>
  <si>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</si>
  <si>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</si>
  <si>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</si>
  <si>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</si>
  <si>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</si>
  <si>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</si>
  <si>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</si>
  <si>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</si>
  <si>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</si>
  <si>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</si>
  <si>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</si>
  <si>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</si>
  <si>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</si>
  <si>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</si>
  <si>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</si>
  <si>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</si>
  <si>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</si>
  <si>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</si>
  <si>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</si>
  <si>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</si>
  <si>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</si>
  <si>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</si>
  <si>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</si>
  <si>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</si>
  <si>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</si>
  <si>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</si>
  <si>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</si>
  <si>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</si>
  <si>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</si>
  <si>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</si>
  <si>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</si>
  <si>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</si>
  <si>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</si>
  <si>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</si>
  <si>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</si>
  <si>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</si>
  <si>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</si>
  <si>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</si>
  <si>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</si>
  <si>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</si>
  <si>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</si>
  <si>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</si>
  <si>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</si>
  <si>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</si>
  <si>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</si>
  <si>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</si>
  <si>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</si>
  <si>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</si>
  <si>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</si>
  <si>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</si>
  <si>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</si>
  <si>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</si>
  <si>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</si>
  <si>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</si>
  <si>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</si>
  <si>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</si>
  <si>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</si>
  <si>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</si>
  <si>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</si>
  <si>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</si>
  <si>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</si>
  <si>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</si>
  <si>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</si>
  <si>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</si>
  <si>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</si>
  <si>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</si>
  <si>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</si>
  <si>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</si>
  <si>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</si>
  <si>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</si>
  <si>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</si>
  <si>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</si>
  <si>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</si>
  <si>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</si>
  <si>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</si>
  <si>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</si>
  <si>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</si>
  <si>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</si>
  <si>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</si>
  <si>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</si>
  <si>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</si>
  <si>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</si>
  <si>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</si>
  <si>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</si>
  <si>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</si>
  <si>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</si>
  <si>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</si>
  <si>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</si>
  <si>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</si>
  <si>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</si>
  <si>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</si>
  <si>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</si>
  <si>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</si>
  <si>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</si>
  <si>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</si>
  <si>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</si>
  <si>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</si>
  <si>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</si>
  <si>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</si>
  <si>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</si>
  <si>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</si>
  <si>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</si>
  <si>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</si>
  <si>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</si>
  <si>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</si>
  <si>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</si>
  <si>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</si>
  <si>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</si>
  <si>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</si>
  <si>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</si>
  <si>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</si>
  <si>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</si>
  <si>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</si>
  <si>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</si>
  <si>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</si>
  <si>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</si>
  <si>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</si>
  <si>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</si>
  <si>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</si>
  <si>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</si>
  <si>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</si>
  <si>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</si>
  <si>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</si>
  <si>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</si>
  <si>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</si>
  <si>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</si>
  <si>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</si>
  <si>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</si>
  <si>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</si>
  <si>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</si>
  <si>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</si>
  <si>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</si>
  <si>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</si>
  <si>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</si>
  <si>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</si>
  <si>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</si>
  <si>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</si>
  <si>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</si>
  <si>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</si>
  <si>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</si>
  <si>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</si>
  <si>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</si>
  <si>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</si>
  <si>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</si>
  <si>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</si>
  <si>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</si>
  <si>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</si>
  <si>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</si>
  <si>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</si>
  <si>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</si>
  <si>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</si>
  <si>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</si>
  <si>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</si>
  <si>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</si>
  <si>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</si>
  <si>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</si>
  <si>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</si>
  <si>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</si>
  <si>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</si>
  <si>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</si>
  <si>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</si>
  <si>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</si>
  <si>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</si>
  <si>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</si>
  <si>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</si>
  <si>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</si>
  <si>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</si>
  <si>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</si>
  <si>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</si>
  <si>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</si>
  <si>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</si>
  <si>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</si>
  <si>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</si>
  <si>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</si>
  <si>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</si>
  <si>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</si>
  <si>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</si>
  <si>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</si>
  <si>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</si>
  <si>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</si>
  <si>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</si>
  <si>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</si>
  <si>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</si>
  <si>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</si>
  <si>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</si>
  <si>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</si>
  <si>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</si>
  <si>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</si>
  <si>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</si>
  <si>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</si>
  <si>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</si>
  <si>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</si>
  <si>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</si>
  <si>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</si>
  <si>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</si>
  <si>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</si>
  <si>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</si>
  <si>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</si>
  <si>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</si>
  <si>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</si>
  <si>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</si>
  <si>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</si>
  <si>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</si>
  <si>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</si>
  <si>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</si>
  <si>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</si>
  <si>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</si>
  <si>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</si>
  <si>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</si>
  <si>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</si>
  <si>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</si>
  <si>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</si>
  <si>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</si>
  <si>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</si>
  <si>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</si>
  <si>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</si>
  <si>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</si>
  <si>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</si>
  <si>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</si>
  <si>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</si>
  <si>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</si>
  <si>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</si>
  <si>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</si>
  <si>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</si>
  <si>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</si>
  <si>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</si>
  <si>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</si>
  <si>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</si>
  <si>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</si>
  <si>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</si>
  <si>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</si>
  <si>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</si>
  <si>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</si>
  <si>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</si>
  <si>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</si>
  <si>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</si>
  <si>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</si>
  <si>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</si>
  <si>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</si>
  <si>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</si>
  <si>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</si>
  <si>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</si>
  <si>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</si>
  <si>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</si>
  <si>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</si>
  <si>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</si>
  <si>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</si>
  <si>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</si>
  <si>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</si>
  <si>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</si>
  <si>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</si>
  <si>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</si>
  <si>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</si>
  <si>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</si>
  <si>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</si>
  <si>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</si>
  <si>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</si>
  <si>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</si>
  <si>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</si>
  <si>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</si>
  <si>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</si>
  <si>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</si>
  <si>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</si>
  <si>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</si>
  <si>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</si>
  <si>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</si>
  <si>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</si>
  <si>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</si>
  <si>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</si>
  <si>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</si>
  <si>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</si>
  <si>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</si>
  <si>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</si>
  <si>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</si>
  <si>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</si>
  <si>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</si>
  <si>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</si>
  <si>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</si>
  <si>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</si>
  <si>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</si>
  <si>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</si>
  <si>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</si>
  <si>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</si>
  <si>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</si>
  <si>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</si>
  <si>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</si>
  <si>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</si>
  <si>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</si>
  <si>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</si>
  <si>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</si>
  <si>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</si>
  <si>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</si>
  <si>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</si>
  <si>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</si>
  <si>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</si>
  <si>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</si>
  <si>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</si>
  <si>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</si>
  <si>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</si>
  <si>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</si>
  <si>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</si>
  <si>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</si>
  <si>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</si>
  <si>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</si>
  <si>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</si>
  <si>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</si>
  <si>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</si>
  <si>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</si>
  <si>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</si>
  <si>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</si>
  <si>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</si>
  <si>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</si>
  <si>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</si>
  <si>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</si>
  <si>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</si>
  <si>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</si>
  <si>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</si>
  <si>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</si>
  <si>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</si>
  <si>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</si>
  <si>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</si>
  <si>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</si>
  <si>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</si>
  <si>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</si>
  <si>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</si>
  <si>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</si>
  <si>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</si>
  <si>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</si>
  <si>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</si>
  <si>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</si>
  <si>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</si>
  <si>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</si>
  <si>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</si>
  <si>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</si>
  <si>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</si>
  <si>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</si>
  <si>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</si>
  <si>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</si>
  <si>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</si>
  <si>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</si>
  <si>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</si>
  <si>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</si>
  <si>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</si>
  <si>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</si>
  <si>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</si>
  <si>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</si>
  <si>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</si>
  <si>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</si>
  <si>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</si>
  <si>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</si>
  <si>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</si>
  <si>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</si>
  <si>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</si>
  <si>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</si>
  <si>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</si>
  <si>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</si>
  <si>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</si>
  <si>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</si>
  <si>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</si>
  <si>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</si>
  <si>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</si>
  <si>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</si>
  <si>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</si>
  <si>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</si>
  <si>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</si>
  <si>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</si>
  <si>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</si>
  <si>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</si>
  <si>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</si>
  <si>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</si>
  <si>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</si>
  <si>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</si>
  <si>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</si>
  <si>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</si>
  <si>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</si>
  <si>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</si>
  <si>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</si>
  <si>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</si>
  <si>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</si>
  <si>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</si>
  <si>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</si>
  <si>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</si>
  <si>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</si>
  <si>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</si>
  <si>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</si>
  <si>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</si>
  <si>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</si>
  <si>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</si>
  <si>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</si>
  <si>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</si>
  <si>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</si>
  <si>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</si>
  <si>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</si>
  <si>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</si>
  <si>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</si>
  <si>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</si>
  <si>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</si>
  <si>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</si>
  <si>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</si>
  <si>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</si>
  <si>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</si>
  <si>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</si>
  <si>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</si>
  <si>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</si>
  <si>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</si>
  <si>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</si>
  <si>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</si>
  <si>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</si>
  <si>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</si>
  <si>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</si>
  <si>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</si>
  <si>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</si>
  <si>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</si>
  <si>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</si>
  <si>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</si>
  <si>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</si>
  <si>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</si>
  <si>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</si>
  <si>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</si>
  <si>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</si>
  <si>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</si>
  <si>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</si>
  <si>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</si>
  <si>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</si>
  <si>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</si>
  <si>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</si>
  <si>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</si>
  <si>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</si>
  <si>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</si>
  <si>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</si>
  <si>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</si>
  <si>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</si>
  <si>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</si>
  <si>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</si>
  <si>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</si>
  <si>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</si>
  <si>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</si>
  <si>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</si>
  <si>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</si>
  <si>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</si>
  <si>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</si>
  <si>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</si>
  <si>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</si>
  <si>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</si>
  <si>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</si>
  <si>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</si>
  <si>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</si>
  <si>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</si>
  <si>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</si>
  <si>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</si>
  <si>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</si>
  <si>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</si>
  <si>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</si>
  <si>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</si>
  <si>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</si>
  <si>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</si>
  <si>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</si>
  <si>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</si>
  <si>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</si>
  <si>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</si>
  <si>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</si>
  <si>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</si>
  <si>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</si>
  <si>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</si>
  <si>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</si>
  <si>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</si>
  <si>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</si>
  <si>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</si>
  <si>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</si>
  <si>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</si>
  <si>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</si>
  <si>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</si>
  <si>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</si>
  <si>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</si>
  <si>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</si>
  <si>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</si>
  <si>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</si>
  <si>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</si>
  <si>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</si>
  <si>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</si>
  <si>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</si>
  <si>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</si>
  <si>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</si>
  <si>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</si>
  <si>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</si>
  <si>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</si>
  <si>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</si>
  <si>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</si>
  <si>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</si>
  <si>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</si>
  <si>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</si>
  <si>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</si>
  <si>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</si>
  <si>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</si>
  <si>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</si>
  <si>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</si>
  <si>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</si>
  <si>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</si>
  <si>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</si>
  <si>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</si>
  <si>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</si>
  <si>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</si>
  <si>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</si>
  <si>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</si>
  <si>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</si>
  <si>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</si>
  <si>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</si>
  <si>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</si>
  <si>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</si>
  <si>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</si>
  <si>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</si>
  <si>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</si>
  <si>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</si>
  <si>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</si>
  <si>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</si>
  <si>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</si>
  <si>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</si>
  <si>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</si>
  <si>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</si>
  <si>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</si>
  <si>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</si>
  <si>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</si>
  <si>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</si>
  <si>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</si>
  <si>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</si>
  <si>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</si>
  <si>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</si>
  <si>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</si>
  <si>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</si>
  <si>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</si>
  <si>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</si>
  <si>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</si>
  <si>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</si>
  <si>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</si>
  <si>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</si>
  <si>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</si>
  <si>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</si>
  <si>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</si>
  <si>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</si>
  <si>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</si>
  <si>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</si>
  <si>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</si>
  <si>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</si>
  <si>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</si>
  <si>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</si>
  <si>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</si>
  <si>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</si>
  <si>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</si>
  <si>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</si>
  <si>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</si>
  <si>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</si>
  <si>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</si>
  <si>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</si>
  <si>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</si>
  <si>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</si>
  <si>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</si>
  <si>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</si>
  <si>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</si>
  <si>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</si>
  <si>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</si>
  <si>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</si>
  <si>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</si>
  <si>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</si>
  <si>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</si>
  <si>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</si>
  <si>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</si>
  <si>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</si>
  <si>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</si>
  <si>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</si>
  <si>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</si>
  <si>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</si>
  <si>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</si>
  <si>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</si>
  <si>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</si>
  <si>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</si>
  <si>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</si>
  <si>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</si>
  <si>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</si>
  <si>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</si>
  <si>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</si>
  <si>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</si>
  <si>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</si>
  <si>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</si>
  <si>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</si>
  <si>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</si>
  <si>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</si>
  <si>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</si>
  <si>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</si>
  <si>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</si>
  <si>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</si>
  <si>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</si>
  <si>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</si>
  <si>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</si>
  <si>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</si>
  <si>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</si>
  <si>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</si>
  <si>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</si>
  <si>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</si>
  <si>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</si>
  <si>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</si>
  <si>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</si>
  <si>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</si>
  <si>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</si>
  <si>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</si>
  <si>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</si>
  <si>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</si>
  <si>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</si>
  <si>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</si>
  <si>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</si>
  <si>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</si>
  <si>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</si>
  <si>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</si>
  <si>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</si>
  <si>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</si>
  <si>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</si>
  <si>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</si>
  <si>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</si>
  <si>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</si>
  <si>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</si>
  <si>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</si>
  <si>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</si>
  <si>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</si>
  <si>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</si>
  <si>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</si>
  <si>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</si>
  <si>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</si>
  <si>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</si>
  <si>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</si>
  <si>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</si>
  <si>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</si>
  <si>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</si>
  <si>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</si>
  <si>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</si>
  <si>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</si>
  <si>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</si>
  <si>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</si>
  <si>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</si>
  <si>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</si>
  <si>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</si>
  <si>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</si>
  <si>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</si>
  <si>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</si>
  <si>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</si>
  <si>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</si>
  <si>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</si>
  <si>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</si>
  <si>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</si>
  <si>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</si>
  <si>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</si>
  <si>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</si>
  <si>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</si>
  <si>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</si>
  <si>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</si>
  <si>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</si>
  <si>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</si>
  <si>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</si>
  <si>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</si>
  <si>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</si>
  <si>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</si>
  <si>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</si>
  <si>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</si>
  <si>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</si>
  <si>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</si>
  <si>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</si>
  <si>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</si>
  <si>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</si>
  <si>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</si>
  <si>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</si>
  <si>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</si>
  <si>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</si>
  <si>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</si>
  <si>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</si>
  <si>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</si>
  <si>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</si>
  <si>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</si>
  <si>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</si>
  <si>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</si>
  <si>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</si>
  <si>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</si>
  <si>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</si>
  <si>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</si>
  <si>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</si>
  <si>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</si>
  <si>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</si>
  <si>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</si>
  <si>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</si>
  <si>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</si>
  <si>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</si>
  <si>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</si>
  <si>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</si>
  <si>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</si>
  <si>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</si>
  <si>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</si>
  <si>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</si>
  <si>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</si>
  <si>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</si>
  <si>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</si>
  <si>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</si>
  <si>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</si>
  <si>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</si>
  <si>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</si>
  <si>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</si>
  <si>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</si>
  <si>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</si>
  <si>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</si>
  <si>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</si>
  <si>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</si>
  <si>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</si>
  <si>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</si>
  <si>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</si>
  <si>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</si>
  <si>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</si>
  <si>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</si>
  <si>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</si>
  <si>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</si>
  <si>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</si>
  <si>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</si>
  <si>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</si>
  <si>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</si>
  <si>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</si>
  <si>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</si>
  <si>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</si>
  <si>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</si>
  <si>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</si>
  <si>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</si>
  <si>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</si>
  <si>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</si>
  <si>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</si>
  <si>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</si>
  <si>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</si>
  <si>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</si>
  <si>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</si>
  <si>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</si>
  <si>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</si>
  <si>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</si>
  <si>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</si>
  <si>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</si>
  <si>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</si>
  <si>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</si>
  <si>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</si>
  <si>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</si>
  <si>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</si>
  <si>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</si>
  <si>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</si>
  <si>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</si>
  <si>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</si>
  <si>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</si>
  <si>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</si>
  <si>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</si>
  <si>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</si>
  <si>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</si>
  <si>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</si>
  <si>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</si>
  <si>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</si>
  <si>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</si>
  <si>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</si>
  <si>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</si>
  <si>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</si>
  <si>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</si>
  <si>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</si>
  <si>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</si>
  <si>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</si>
  <si>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</si>
  <si>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</si>
  <si>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</si>
  <si>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</si>
  <si>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</si>
  <si>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</si>
  <si>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</si>
  <si>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</si>
  <si>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</si>
  <si>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</si>
  <si>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</si>
  <si>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</si>
  <si>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</si>
  <si>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</si>
  <si>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</si>
  <si>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</si>
  <si>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</si>
  <si>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</si>
  <si>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</si>
  <si>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</si>
  <si>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</si>
  <si>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</si>
  <si>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</si>
  <si>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</si>
  <si>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</si>
  <si>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</si>
  <si>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</si>
  <si>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</si>
  <si>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</si>
  <si>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</si>
  <si>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</si>
  <si>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</si>
  <si>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</si>
  <si>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</si>
  <si>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</si>
  <si>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</si>
  <si>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</si>
  <si>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</si>
  <si>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</si>
  <si>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</si>
  <si>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</si>
  <si>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</si>
  <si>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</si>
  <si>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</si>
  <si>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</si>
  <si>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</si>
  <si>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</si>
  <si>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</si>
  <si>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</si>
  <si>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</si>
  <si>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</si>
  <si>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</si>
  <si>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</si>
  <si>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</si>
  <si>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</si>
  <si>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</si>
  <si>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</si>
  <si>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</si>
  <si>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</si>
  <si>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</si>
  <si>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</si>
  <si>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</si>
  <si>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</si>
  <si>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</si>
  <si>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</si>
  <si>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</si>
  <si>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</si>
  <si>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</si>
  <si>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</si>
  <si>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</si>
  <si>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</si>
  <si>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</si>
  <si>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</si>
  <si>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</si>
  <si>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</si>
  <si>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</si>
  <si>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</si>
  <si>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</si>
  <si>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</si>
  <si>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</si>
  <si>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</si>
  <si>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</si>
  <si>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</si>
  <si>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</si>
  <si>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</si>
  <si>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</si>
  <si>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</si>
  <si>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</si>
  <si>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</si>
  <si>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</si>
  <si>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</si>
  <si>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</si>
  <si>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</si>
  <si>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</si>
  <si>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</si>
  <si>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</si>
  <si>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</si>
  <si>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</si>
  <si>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</si>
  <si>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</si>
  <si>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</si>
  <si>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</si>
  <si>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</si>
  <si>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</si>
  <si>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</si>
  <si>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</si>
  <si>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</si>
  <si>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</si>
  <si>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</si>
  <si>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</si>
  <si>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</si>
  <si>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</si>
  <si>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</si>
  <si>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</si>
  <si>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</si>
  <si>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</si>
  <si>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</si>
  <si>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</si>
  <si>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</si>
  <si>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</si>
  <si>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</si>
  <si>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</si>
  <si>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</si>
  <si>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</si>
  <si>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</si>
  <si>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</si>
  <si>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</si>
  <si>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</si>
  <si>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</si>
  <si>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</si>
  <si>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</si>
  <si>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</si>
  <si>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</si>
  <si>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</si>
  <si>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</si>
  <si>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</si>
  <si>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</si>
  <si>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</si>
  <si>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</si>
  <si>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</si>
  <si>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</si>
  <si>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</si>
  <si>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</si>
  <si>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</si>
  <si>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</si>
  <si>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</si>
  <si>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</si>
  <si>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</si>
  <si>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</si>
  <si>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</si>
  <si>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</si>
  <si>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</si>
  <si>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</si>
  <si>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</si>
  <si>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</si>
  <si>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</si>
  <si>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</si>
  <si>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</si>
  <si>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</si>
  <si>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</si>
  <si>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</si>
  <si>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</si>
  <si>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</si>
  <si>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</si>
  <si>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</si>
  <si>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</si>
  <si>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</si>
  <si>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</si>
  <si>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</si>
  <si>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</si>
  <si>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</si>
  <si>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</si>
  <si>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</si>
  <si>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</si>
  <si>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</si>
  <si>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</si>
  <si>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</si>
  <si>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</si>
  <si>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</si>
  <si>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</si>
  <si>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</si>
  <si>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</si>
  <si>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</si>
  <si>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</si>
  <si>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</si>
  <si>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</si>
  <si>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</si>
  <si>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</si>
  <si>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</si>
  <si>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</si>
  <si>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</si>
  <si>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</si>
  <si>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</si>
  <si>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</si>
  <si>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</si>
  <si>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</si>
  <si>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</si>
  <si>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</si>
  <si>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</si>
  <si>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</si>
  <si>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</si>
  <si>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</si>
  <si>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</si>
  <si>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</si>
  <si>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</si>
  <si>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</si>
  <si>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</si>
  <si>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</si>
  <si>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</si>
  <si>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</si>
  <si>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</si>
  <si>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</si>
  <si>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</si>
  <si>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</si>
  <si>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</si>
  <si>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</si>
  <si>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</si>
  <si>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</si>
  <si>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</si>
  <si>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</si>
  <si>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</si>
  <si>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</si>
  <si>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</si>
  <si>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</si>
  <si>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</si>
  <si>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</si>
  <si>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</si>
  <si>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</si>
  <si>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</si>
  <si>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</si>
  <si>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</si>
  <si>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</si>
  <si>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</si>
  <si>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</si>
  <si>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</si>
  <si>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</si>
  <si>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</si>
  <si>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</si>
  <si>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</si>
  <si>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</si>
  <si>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</si>
  <si>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</si>
  <si>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</si>
  <si>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</si>
  <si>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</si>
  <si>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</si>
  <si>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</si>
  <si>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</si>
  <si>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</si>
  <si>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</si>
  <si>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</si>
  <si>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</si>
  <si>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</si>
  <si>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</si>
  <si>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</si>
  <si>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</si>
  <si>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</si>
  <si>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</si>
  <si>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</si>
  <si>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</si>
  <si>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</si>
  <si>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</si>
  <si>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</si>
  <si>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</si>
  <si>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</si>
  <si>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</si>
  <si>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</si>
  <si>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</si>
  <si>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</si>
  <si>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</si>
  <si>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</si>
  <si>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</si>
  <si>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</si>
  <si>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</si>
  <si>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</si>
  <si>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</si>
  <si>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</si>
  <si>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</si>
  <si>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</si>
  <si>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</si>
  <si>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</si>
  <si>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</si>
  <si>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</si>
  <si>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</si>
  <si>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</si>
  <si>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</si>
  <si>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</si>
  <si>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</si>
  <si>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</si>
  <si>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</si>
  <si>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</si>
  <si>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</si>
  <si>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</si>
  <si>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</si>
  <si>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</si>
  <si>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</si>
  <si>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</si>
  <si>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</si>
  <si>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</si>
  <si>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</si>
  <si>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</si>
  <si>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</si>
  <si>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</si>
  <si>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</si>
  <si>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</si>
  <si>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</si>
  <si>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</si>
  <si>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</si>
  <si>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</si>
  <si>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</si>
  <si>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</si>
  <si>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</si>
  <si>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</si>
  <si>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</si>
  <si>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</si>
  <si>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</si>
  <si>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</si>
  <si>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</si>
  <si>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</si>
  <si>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</si>
  <si>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</si>
  <si>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</si>
  <si>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</si>
  <si>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</si>
  <si>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</si>
  <si>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</si>
  <si>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</si>
  <si>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</si>
  <si>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</si>
  <si>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</si>
  <si>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</si>
  <si>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</si>
  <si>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</si>
  <si>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</si>
  <si>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</si>
  <si>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</si>
  <si>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</si>
  <si>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</si>
  <si>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</si>
  <si>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</si>
  <si>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</si>
  <si>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</si>
  <si>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</si>
  <si>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</si>
  <si>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</si>
  <si>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</si>
  <si>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</si>
  <si>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</si>
  <si>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</si>
  <si>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</si>
  <si>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</si>
  <si>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</si>
  <si>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</si>
  <si>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</si>
  <si>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</si>
  <si>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</si>
  <si>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</si>
  <si>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</si>
  <si>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</si>
  <si>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</si>
  <si>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</si>
  <si>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</si>
  <si>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</si>
  <si>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</si>
  <si>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</si>
  <si>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</si>
  <si>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</si>
  <si>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</si>
  <si>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</si>
  <si>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</si>
  <si>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</si>
  <si>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</si>
  <si>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</si>
  <si>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</si>
  <si>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</si>
  <si>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</si>
  <si>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</si>
  <si>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</si>
  <si>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</si>
  <si>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</si>
  <si>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</si>
  <si>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</si>
  <si>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</si>
  <si>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</si>
  <si>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</si>
  <si>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</si>
  <si>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</si>
  <si>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</si>
  <si>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</si>
  <si>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</si>
  <si>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</si>
  <si>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</si>
  <si>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</si>
  <si>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</si>
  <si>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</si>
  <si>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</si>
  <si>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</si>
  <si>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</si>
  <si>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</si>
  <si>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</si>
  <si>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</si>
  <si>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</si>
  <si>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</si>
  <si>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</si>
  <si>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</si>
  <si>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</si>
  <si>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</si>
  <si>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</si>
  <si>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</si>
  <si>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</si>
  <si>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</si>
  <si>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</si>
  <si>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</si>
  <si>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</si>
  <si>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</si>
  <si>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</si>
  <si>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</si>
  <si>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</si>
  <si>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</si>
  <si>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</si>
  <si>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</si>
  <si>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</si>
  <si>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</si>
  <si>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</si>
  <si>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</si>
  <si>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</si>
  <si>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</si>
  <si>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</si>
  <si>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</si>
  <si>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</si>
  <si>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</si>
  <si>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</si>
  <si>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</si>
  <si>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</si>
  <si>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</si>
  <si>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</si>
  <si>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</si>
  <si>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</si>
  <si>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</si>
  <si>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</si>
  <si>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</si>
  <si>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</si>
  <si>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</si>
  <si>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</si>
  <si>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</si>
  <si>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</si>
  <si>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</si>
  <si>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</si>
  <si>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</si>
  <si>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</si>
  <si>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</si>
  <si>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</si>
  <si>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</si>
  <si>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</si>
  <si>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</si>
  <si>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</si>
  <si>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</si>
  <si>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</si>
  <si>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</si>
  <si>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</si>
  <si>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</si>
  <si>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</si>
  <si>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</si>
  <si>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</si>
  <si>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</si>
  <si>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</si>
  <si>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</si>
  <si>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</si>
  <si>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</si>
  <si>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</si>
  <si>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</si>
  <si>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</si>
  <si>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</si>
  <si>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</si>
  <si>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</si>
  <si>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</si>
  <si>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</si>
  <si>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</si>
  <si>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</si>
  <si>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</si>
  <si>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</si>
  <si>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</si>
  <si>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</si>
  <si>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</si>
  <si>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</si>
  <si>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</si>
  <si>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</si>
  <si>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</si>
  <si>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</si>
  <si>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</si>
  <si>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</si>
  <si>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</si>
  <si>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</si>
  <si>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</si>
  <si>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</si>
  <si>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</si>
  <si>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</si>
  <si>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</si>
  <si>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</si>
  <si>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</si>
  <si>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</si>
  <si>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</si>
  <si>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</si>
  <si>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</si>
  <si>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</si>
  <si>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</si>
  <si>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</si>
  <si>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</si>
  <si>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</si>
  <si>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</si>
  <si>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</si>
  <si>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</si>
  <si>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</si>
  <si>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</si>
  <si>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</si>
  <si>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</si>
  <si>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</si>
  <si>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</si>
  <si>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</si>
  <si>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</si>
  <si>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</si>
  <si>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</si>
  <si>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</si>
  <si>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</si>
  <si>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</si>
  <si>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</si>
  <si>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</si>
  <si>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</si>
  <si>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</si>
  <si>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</si>
  <si>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</si>
  <si>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</si>
  <si>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</si>
  <si>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</si>
  <si>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</si>
  <si>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</si>
  <si>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</si>
  <si>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</si>
  <si>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</si>
  <si>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</si>
  <si>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</si>
  <si>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</si>
  <si>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</si>
  <si>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</si>
  <si>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</si>
  <si>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</si>
  <si>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</si>
  <si>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</si>
  <si>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</si>
  <si>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</si>
  <si>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</si>
  <si>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</si>
  <si>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</si>
  <si>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</si>
  <si>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</si>
  <si>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</si>
  <si>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</si>
  <si>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</si>
  <si>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</si>
  <si>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</si>
  <si>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</si>
  <si>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</si>
  <si>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</si>
  <si>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</si>
  <si>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</si>
  <si>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</si>
  <si>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</si>
  <si>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</si>
  <si>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</si>
  <si>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</si>
  <si>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</si>
  <si>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</si>
  <si>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</si>
  <si>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</si>
  <si>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</si>
  <si>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</si>
  <si>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</si>
  <si>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</si>
  <si>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</si>
  <si>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</si>
  <si>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</si>
  <si>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</si>
  <si>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</si>
  <si>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</si>
  <si>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</si>
  <si>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</si>
  <si>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</si>
  <si>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</si>
  <si>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</si>
  <si>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</si>
  <si>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</si>
  <si>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</si>
  <si>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</si>
  <si>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</si>
  <si>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</si>
  <si>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</si>
  <si>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</si>
  <si>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</si>
  <si>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</si>
  <si>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</si>
  <si>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</si>
  <si>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</si>
  <si>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</si>
  <si>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</si>
  <si>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</si>
  <si>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</si>
  <si>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</si>
  <si>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</si>
  <si>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</si>
  <si>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</si>
  <si>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</si>
  <si>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</si>
  <si>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</si>
  <si>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</si>
  <si>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</si>
  <si>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</si>
  <si>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</si>
  <si>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</si>
  <si>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</si>
  <si>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</si>
  <si>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</si>
  <si>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</si>
  <si>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</si>
  <si>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</si>
  <si>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</si>
  <si>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</si>
  <si>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</si>
  <si>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</si>
  <si>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</si>
  <si>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</si>
  <si>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</si>
  <si>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</si>
  <si>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</si>
  <si>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</si>
  <si>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</si>
  <si>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</si>
  <si>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</si>
  <si>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</si>
  <si>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</si>
  <si>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</si>
  <si>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</si>
  <si>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</si>
  <si>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</si>
  <si>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</si>
  <si>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</si>
  <si>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</si>
  <si>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</si>
  <si>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</si>
  <si>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</si>
  <si>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</si>
  <si>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</si>
  <si>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</si>
  <si>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</si>
  <si>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</si>
  <si>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</si>
  <si>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</si>
  <si>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</si>
  <si>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</si>
  <si>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</si>
  <si>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</si>
  <si>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</si>
  <si>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</si>
  <si>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</si>
  <si>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</si>
  <si>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</si>
  <si>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</si>
  <si>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</si>
  <si>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</si>
  <si>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</si>
  <si>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</si>
  <si>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</si>
  <si>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</si>
  <si>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</si>
  <si>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</si>
  <si>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</si>
  <si>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</si>
  <si>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</si>
  <si>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</si>
  <si>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</si>
  <si>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</si>
  <si>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</si>
  <si>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</si>
  <si>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</si>
  <si>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</si>
  <si>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</si>
  <si>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</si>
  <si>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</si>
  <si>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</si>
  <si>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</si>
  <si>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</si>
  <si>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</si>
  <si>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</si>
  <si>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</si>
  <si>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</si>
  <si>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</si>
  <si>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</si>
  <si>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</si>
  <si>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</si>
  <si>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</si>
  <si>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</si>
  <si>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</si>
  <si>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</si>
  <si>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</si>
  <si>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</si>
  <si>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</si>
  <si>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</si>
  <si>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</si>
  <si>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</si>
  <si>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</si>
  <si>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</si>
  <si>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</si>
  <si>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</si>
  <si>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</si>
  <si>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</si>
  <si>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</si>
  <si>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</si>
  <si>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</si>
  <si>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</si>
  <si>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</si>
  <si>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</si>
  <si>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</si>
  <si>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</si>
  <si>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</si>
  <si>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</si>
  <si>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</si>
  <si>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</si>
  <si>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</si>
  <si>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</si>
  <si>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</si>
  <si>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</si>
  <si>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</si>
  <si>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</si>
  <si>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</si>
  <si>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</si>
  <si>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</si>
  <si>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</si>
  <si>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</si>
  <si>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</si>
  <si>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</si>
  <si>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</si>
  <si>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</si>
  <si>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</si>
  <si>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</si>
  <si>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</si>
  <si>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</si>
  <si>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</si>
  <si>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</si>
  <si>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</si>
  <si>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</si>
  <si>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</si>
  <si>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</si>
  <si>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</si>
  <si>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</si>
  <si>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</si>
  <si>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</si>
  <si>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</si>
  <si>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</si>
  <si>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</si>
  <si>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</si>
  <si>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</si>
  <si>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</si>
  <si>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</si>
  <si>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</si>
  <si>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</si>
  <si>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</si>
  <si>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</si>
  <si>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</si>
  <si>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</si>
  <si>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</si>
  <si>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</si>
  <si>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</si>
  <si>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</si>
  <si>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</si>
  <si>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</si>
  <si>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</si>
  <si>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</si>
  <si>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</si>
  <si>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</si>
  <si>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</si>
  <si>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</si>
  <si>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</si>
  <si>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</si>
  <si>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</si>
  <si>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</si>
  <si>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</si>
  <si>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</si>
  <si>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</si>
  <si>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</si>
  <si>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</si>
  <si>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</si>
  <si>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</si>
  <si>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</si>
  <si>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</si>
  <si>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</si>
  <si>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</si>
  <si>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</si>
  <si>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</si>
  <si>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</si>
  <si>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</si>
  <si>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</si>
  <si>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</si>
  <si>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</si>
  <si>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</si>
  <si>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</si>
  <si>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</si>
  <si>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</si>
  <si>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</si>
  <si>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</si>
  <si>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</si>
  <si>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</si>
  <si>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</si>
  <si>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</si>
  <si>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</si>
  <si>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</si>
  <si>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</si>
  <si>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</si>
  <si>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</si>
  <si>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</si>
  <si>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</si>
  <si>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</si>
  <si>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</si>
  <si>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</si>
  <si>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</si>
  <si>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</si>
  <si>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</si>
  <si>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</si>
  <si>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</si>
  <si>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</si>
  <si>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</si>
  <si>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</si>
  <si>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</si>
  <si>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</si>
  <si>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</si>
  <si>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</si>
  <si>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</si>
  <si>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</si>
  <si>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</si>
  <si>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</si>
  <si>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</si>
  <si>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</si>
  <si>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</si>
  <si>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</si>
  <si>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</si>
  <si>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</si>
  <si>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</si>
  <si>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</si>
  <si>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</si>
  <si>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</si>
  <si>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</si>
  <si>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</si>
  <si>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</si>
  <si>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</si>
  <si>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</si>
  <si>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</si>
  <si>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</si>
  <si>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</si>
  <si>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</si>
  <si>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</si>
  <si>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</si>
  <si>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</si>
  <si>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</si>
  <si>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</si>
  <si>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</si>
  <si>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</si>
  <si>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</si>
  <si>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</si>
  <si>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</si>
  <si>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</si>
  <si>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</si>
  <si>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</si>
  <si>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</si>
  <si>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</si>
  <si>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</si>
  <si>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</si>
  <si>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</si>
  <si>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</si>
  <si>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</si>
  <si>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</si>
  <si>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</si>
  <si>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</si>
  <si>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</si>
  <si>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</si>
  <si>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</si>
  <si>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</si>
  <si>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</si>
  <si>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</si>
  <si>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</si>
  <si>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</si>
  <si>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</si>
  <si>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</si>
  <si>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</si>
  <si>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</si>
  <si>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</si>
  <si>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</si>
  <si>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</si>
  <si>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</si>
  <si>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</si>
  <si>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</si>
  <si>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</si>
  <si>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</si>
  <si>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</si>
  <si>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</si>
  <si>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</si>
  <si>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</si>
  <si>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</si>
  <si>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</si>
  <si>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</si>
  <si>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</si>
  <si>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</si>
  <si>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</si>
  <si>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</si>
  <si>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</si>
  <si>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</si>
  <si>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</si>
  <si>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</si>
  <si>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</si>
  <si>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</si>
  <si>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</si>
  <si>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</si>
  <si>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</si>
  <si>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</si>
  <si>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</si>
  <si>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</si>
  <si>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</si>
  <si>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</si>
  <si>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</si>
  <si>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</si>
  <si>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</si>
  <si>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</si>
  <si>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</si>
  <si>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</si>
  <si>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</si>
  <si>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</si>
  <si>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</si>
  <si>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</si>
  <si>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</si>
  <si>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</si>
  <si>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</si>
  <si>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</si>
  <si>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</si>
  <si>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</si>
  <si>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</si>
  <si>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</si>
  <si>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</si>
  <si>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</si>
  <si>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</si>
  <si>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</si>
  <si>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</si>
  <si>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</si>
  <si>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</si>
  <si>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</si>
  <si>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</si>
  <si>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</si>
  <si>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</si>
  <si>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</si>
  <si>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</si>
  <si>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</si>
  <si>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</si>
  <si>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</si>
  <si>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</si>
  <si>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</si>
  <si>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</si>
  <si>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</si>
  <si>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</si>
  <si>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</si>
  <si>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</si>
  <si>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</si>
  <si>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</si>
  <si>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</si>
  <si>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</si>
  <si>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</si>
  <si>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</si>
  <si>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</si>
  <si>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</si>
  <si>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</si>
  <si>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</si>
  <si>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</si>
  <si>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</si>
  <si>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</si>
  <si>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</si>
  <si>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</si>
  <si>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</si>
  <si>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</si>
  <si>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</si>
  <si>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</si>
  <si>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</si>
  <si>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</si>
  <si>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</si>
  <si>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</si>
  <si>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</si>
  <si>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</si>
  <si>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</si>
  <si>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</si>
  <si>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</si>
  <si>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</si>
  <si>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</si>
  <si>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</si>
  <si>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</si>
  <si>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</si>
  <si>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</si>
  <si>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</si>
  <si>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</si>
  <si>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</si>
  <si>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</si>
  <si>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</si>
  <si>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</si>
  <si>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</si>
  <si>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</si>
  <si>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</si>
  <si>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</si>
  <si>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</si>
  <si>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</si>
  <si>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</si>
  <si>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</si>
  <si>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</si>
  <si>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</si>
  <si>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</si>
  <si>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</si>
  <si>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</si>
  <si>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</si>
  <si>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</si>
  <si>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</si>
  <si>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</si>
  <si>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</si>
  <si>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</si>
  <si>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</si>
  <si>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</si>
  <si>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</si>
  <si>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</si>
  <si>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</si>
  <si>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</si>
  <si>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</si>
  <si>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</si>
  <si>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</si>
  <si>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</si>
  <si>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</si>
  <si>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</si>
  <si>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</si>
  <si>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</si>
  <si>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</si>
  <si>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</si>
  <si>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</si>
  <si>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</si>
  <si>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</si>
  <si>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</si>
  <si>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</si>
  <si>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</si>
  <si>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</si>
  <si>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</si>
  <si>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</si>
  <si>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</si>
  <si>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</si>
  <si>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</si>
  <si>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</si>
  <si>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</si>
  <si>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</si>
  <si>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</si>
  <si>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</si>
  <si>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</si>
  <si>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</si>
  <si>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</si>
  <si>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</si>
  <si>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</si>
  <si>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</si>
  <si>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</si>
  <si>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</si>
  <si>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</si>
  <si>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</si>
  <si>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</si>
  <si>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</si>
  <si>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</si>
  <si>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</si>
  <si>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</si>
  <si>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</si>
  <si>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</si>
  <si>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</si>
  <si>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</si>
  <si>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</si>
  <si>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</si>
  <si>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</si>
  <si>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</si>
  <si>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</si>
  <si>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</si>
  <si>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</si>
  <si>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</si>
  <si>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</si>
  <si>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</si>
  <si>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</si>
  <si>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</si>
  <si>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</si>
  <si>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</si>
  <si>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</si>
  <si>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</si>
  <si>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</si>
  <si>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</si>
  <si>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</si>
  <si>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</si>
  <si>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</si>
  <si>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</si>
  <si>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</si>
  <si>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</si>
  <si>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</si>
  <si>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</si>
  <si>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</si>
  <si>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</si>
  <si>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</si>
  <si>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</si>
  <si>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NAAP-Núcleo de Assessoria à Administração Pública</t>
  </si>
  <si>
    <t>naap_assessoria@ig.com.br</t>
  </si>
  <si>
    <t>gameleira.pe.transparencianomunicipio.com.br</t>
  </si>
  <si>
    <t>YEDA AUGUSTA SANTOS DE OLIVEIRA</t>
  </si>
  <si>
    <t>PREFEITA</t>
  </si>
  <si>
    <t>CASADA</t>
  </si>
  <si>
    <t>RUA CEL. ERNESTO, 600-CENTRO-GAMELEIRA-PE</t>
  </si>
  <si>
    <t>CELIA MARIA COELHO DA SILVA</t>
  </si>
  <si>
    <t>VICE-PREFEITA</t>
  </si>
  <si>
    <t>VIÚVA</t>
  </si>
  <si>
    <t>TRAV. JOAO MONTEIRO, S/N-CENTRO-GAMELEIRA/PE</t>
  </si>
  <si>
    <t>001/2012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</si>
</sst>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4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sz val="8"/>
      <name val="Segoe UI"/>
      <family val="2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8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9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60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1" fillId="26" borderId="0" xfId="0" applyFont="1" applyFill="1" applyAlignment="1" applyProtection="1">
      <alignment vertical="center"/>
      <protection hidden="1"/>
    </xf>
    <xf numFmtId="0" fontId="62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3" fillId="0" borderId="12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5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2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6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0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60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5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8" fillId="25" borderId="0" xfId="51" applyFont="1" applyFill="1" applyAlignment="1" applyProtection="1">
      <alignment horizontal="center" vertical="center"/>
      <protection hidden="1"/>
    </xf>
    <xf numFmtId="4" fontId="68" fillId="25" borderId="0" xfId="51" applyNumberFormat="1" applyFont="1" applyFill="1" applyBorder="1" applyAlignment="1" applyProtection="1">
      <alignment horizontal="right" vertical="center"/>
      <protection hidden="1"/>
    </xf>
    <xf numFmtId="0" fontId="68" fillId="0" borderId="0" xfId="51" applyFont="1" applyFill="1" applyBorder="1" applyAlignment="1" applyProtection="1">
      <alignment vertical="center"/>
      <protection hidden="1"/>
    </xf>
    <xf numFmtId="0" fontId="69" fillId="25" borderId="0" xfId="51" applyFont="1" applyFill="1" applyAlignment="1" applyProtection="1">
      <alignment vertical="center"/>
      <protection hidden="1"/>
    </xf>
    <xf numFmtId="0" fontId="68" fillId="0" borderId="0" xfId="51" applyFont="1" applyFill="1" applyBorder="1" applyAlignment="1" applyProtection="1">
      <alignment horizontal="left" vertical="center"/>
      <protection hidden="1"/>
    </xf>
    <xf numFmtId="4" fontId="68" fillId="25" borderId="0" xfId="51" applyNumberFormat="1" applyFont="1" applyFill="1" applyBorder="1" applyAlignment="1" applyProtection="1">
      <alignment horizontal="left" vertical="center"/>
      <protection hidden="1"/>
    </xf>
    <xf numFmtId="0" fontId="68" fillId="0" borderId="0" xfId="51" applyFont="1" applyFill="1" applyAlignment="1" applyProtection="1">
      <alignment vertical="center"/>
      <protection hidden="1"/>
    </xf>
    <xf numFmtId="0" fontId="68" fillId="25" borderId="0" xfId="51" applyFont="1" applyFill="1" applyAlignment="1" applyProtection="1">
      <alignment horizontal="left" vertical="center"/>
      <protection hidden="1"/>
    </xf>
    <xf numFmtId="4" fontId="68" fillId="0" borderId="0" xfId="51" applyNumberFormat="1" applyFont="1" applyFill="1" applyBorder="1" applyAlignment="1" applyProtection="1">
      <alignment horizontal="right" vertical="center"/>
      <protection hidden="1"/>
    </xf>
    <xf numFmtId="0" fontId="68" fillId="25" borderId="0" xfId="51" applyFont="1" applyFill="1" applyBorder="1" applyAlignment="1" applyProtection="1">
      <alignment vertical="center"/>
      <protection hidden="1"/>
    </xf>
    <xf numFmtId="0" fontId="68" fillId="0" borderId="0" xfId="51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/>
      <protection hidden="1"/>
    </xf>
    <xf numFmtId="0" fontId="68" fillId="0" borderId="0" xfId="51" applyFont="1" applyFill="1" applyAlignment="1" applyProtection="1">
      <alignment horizontal="left" vertical="center"/>
      <protection hidden="1"/>
    </xf>
    <xf numFmtId="0" fontId="68" fillId="0" borderId="0" xfId="53" applyFont="1" applyFill="1" applyBorder="1" applyAlignment="1" applyProtection="1">
      <alignment vertical="center"/>
      <protection hidden="1"/>
    </xf>
    <xf numFmtId="0" fontId="63" fillId="0" borderId="0" xfId="53" applyFont="1" applyFill="1" applyBorder="1" applyAlignment="1" applyProtection="1">
      <alignment horizontal="center" vertical="center"/>
      <protection hidden="1"/>
    </xf>
    <xf numFmtId="0" fontId="63" fillId="0" borderId="0" xfId="51" applyFont="1" applyFill="1" applyBorder="1" applyAlignment="1" applyProtection="1">
      <alignment horizontal="center" vertical="center"/>
      <protection hidden="1"/>
    </xf>
    <xf numFmtId="0" fontId="68" fillId="0" borderId="0" xfId="51" applyNumberFormat="1" applyFont="1" applyFill="1" applyBorder="1" applyAlignment="1" applyProtection="1">
      <alignment horizontal="left" vertical="center"/>
      <protection hidden="1"/>
    </xf>
    <xf numFmtId="4" fontId="68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3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8" fillId="0" borderId="0" xfId="51" applyNumberFormat="1" applyFont="1" applyFill="1" applyBorder="1" applyAlignment="1" applyProtection="1">
      <alignment horizontal="center" vertical="center"/>
      <protection hidden="1"/>
    </xf>
    <xf numFmtId="1" fontId="68" fillId="0" borderId="0" xfId="51" applyNumberFormat="1" applyFont="1" applyFill="1" applyBorder="1" applyAlignment="1" applyProtection="1">
      <alignment horizontal="center" vertical="center"/>
      <protection hidden="1"/>
    </xf>
    <xf numFmtId="0" fontId="63" fillId="0" borderId="0" xfId="51" applyFont="1" applyFill="1" applyAlignment="1" applyProtection="1">
      <alignment horizontal="center" vertical="center"/>
      <protection hidden="1"/>
    </xf>
    <xf numFmtId="0" fontId="68" fillId="0" borderId="0" xfId="0" applyFont="1" applyAlignment="1" applyProtection="1">
      <alignment/>
      <protection hidden="1"/>
    </xf>
    <xf numFmtId="4" fontId="68" fillId="0" borderId="0" xfId="51" applyNumberFormat="1" applyFont="1" applyFill="1" applyBorder="1" applyAlignment="1" applyProtection="1">
      <alignment horizontal="left" vertical="center"/>
      <protection hidden="1"/>
    </xf>
    <xf numFmtId="0" fontId="68" fillId="0" borderId="0" xfId="52" applyFont="1" applyFill="1" applyBorder="1" applyAlignment="1" applyProtection="1">
      <alignment vertical="center"/>
      <protection hidden="1"/>
    </xf>
    <xf numFmtId="0" fontId="68" fillId="0" borderId="0" xfId="0" applyFont="1" applyFill="1" applyAlignment="1" applyProtection="1">
      <alignment horizontal="left"/>
      <protection hidden="1"/>
    </xf>
    <xf numFmtId="0" fontId="68" fillId="25" borderId="0" xfId="51" applyFont="1" applyFill="1" applyBorder="1" applyAlignment="1" applyProtection="1">
      <alignment horizontal="center" vertical="center"/>
      <protection hidden="1"/>
    </xf>
    <xf numFmtId="173" fontId="68" fillId="0" borderId="0" xfId="50" applyNumberFormat="1" applyFont="1" applyProtection="1">
      <alignment/>
      <protection hidden="1"/>
    </xf>
    <xf numFmtId="173" fontId="68" fillId="25" borderId="0" xfId="51" applyNumberFormat="1" applyFont="1" applyFill="1" applyBorder="1" applyAlignment="1" applyProtection="1">
      <alignment horizontal="right" vertical="center"/>
      <protection hidden="1"/>
    </xf>
    <xf numFmtId="0" fontId="68" fillId="22" borderId="0" xfId="51" applyFont="1" applyFill="1" applyAlignment="1" applyProtection="1">
      <alignment horizontal="center" vertical="center"/>
      <protection hidden="1"/>
    </xf>
    <xf numFmtId="0" fontId="68" fillId="22" borderId="0" xfId="51" applyFont="1" applyFill="1" applyAlignment="1" applyProtection="1">
      <alignment vertical="center"/>
      <protection hidden="1"/>
    </xf>
    <xf numFmtId="0" fontId="68" fillId="22" borderId="0" xfId="51" applyFont="1" applyFill="1" applyAlignment="1" applyProtection="1">
      <alignment horizontal="left" vertical="center"/>
      <protection hidden="1"/>
    </xf>
    <xf numFmtId="4" fontId="68" fillId="0" borderId="0" xfId="50" applyNumberFormat="1" applyFont="1" applyProtection="1">
      <alignment/>
      <protection hidden="1"/>
    </xf>
    <xf numFmtId="0" fontId="68" fillId="0" borderId="0" xfId="50" applyFont="1" applyProtection="1">
      <alignment/>
      <protection hidden="1"/>
    </xf>
    <xf numFmtId="173" fontId="68" fillId="0" borderId="0" xfId="50" applyNumberFormat="1" applyFont="1" applyAlignment="1" applyProtection="1">
      <alignment horizontal="right"/>
      <protection hidden="1"/>
    </xf>
    <xf numFmtId="4" fontId="68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Fill="1" applyAlignment="1" applyProtection="1">
      <alignment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14" fontId="61" fillId="0" borderId="0" xfId="0" applyNumberFormat="1" applyFont="1" applyFill="1" applyAlignment="1" applyProtection="1">
      <alignment horizontal="center" vertical="center"/>
      <protection hidden="1"/>
    </xf>
    <xf numFmtId="1" fontId="61" fillId="0" borderId="0" xfId="0" applyNumberFormat="1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8" fillId="0" borderId="0" xfId="51" applyFont="1" applyFill="1" applyAlignment="1" applyProtection="1">
      <alignment horizontal="center" vertical="center"/>
      <protection hidden="1"/>
    </xf>
    <xf numFmtId="3" fontId="68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8" fillId="0" borderId="0" xfId="51" applyNumberFormat="1" applyFont="1" applyFill="1" applyBorder="1" applyAlignment="1" applyProtection="1">
      <alignment horizontal="center" vertical="center"/>
      <protection hidden="1"/>
    </xf>
    <xf numFmtId="173" fontId="68" fillId="0" borderId="0" xfId="51" applyNumberFormat="1" applyFont="1" applyFill="1" applyBorder="1" applyAlignment="1" applyProtection="1">
      <alignment horizontal="center" vertical="center"/>
      <protection hidden="1"/>
    </xf>
    <xf numFmtId="4" fontId="68" fillId="0" borderId="0" xfId="51" applyNumberFormat="1" applyFont="1" applyFill="1" applyBorder="1" applyAlignment="1" applyProtection="1">
      <alignment horizontal="center" vertical="center"/>
      <protection hidden="1"/>
    </xf>
    <xf numFmtId="4" fontId="68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8" fillId="0" borderId="0" xfId="51" applyNumberFormat="1" applyFont="1" applyFill="1" applyBorder="1" applyAlignment="1" applyProtection="1">
      <alignment horizontal="center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44" applyFont="1" applyFill="1" applyAlignment="1" applyProtection="1">
      <alignment horizontal="left" vertical="center"/>
      <protection hidden="1"/>
    </xf>
    <xf numFmtId="0" fontId="71" fillId="0" borderId="15" xfId="44" applyFont="1" applyFill="1" applyBorder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3" fillId="26" borderId="16" xfId="0" applyFont="1" applyFill="1" applyBorder="1" applyAlignment="1" applyProtection="1">
      <alignment horizontal="center" vertical="center"/>
      <protection hidden="1"/>
    </xf>
    <xf numFmtId="0" fontId="73" fillId="26" borderId="17" xfId="0" applyFont="1" applyFill="1" applyBorder="1" applyAlignment="1" applyProtection="1">
      <alignment horizontal="center" vertical="center"/>
      <protection hidden="1"/>
    </xf>
    <xf numFmtId="0" fontId="73" fillId="26" borderId="18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3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66</v>
      </c>
      <c r="G8" s="209" t="str">
        <f>UPPER(INDEX(C7:C191,MATCH(F8,B7:B191,0),0))</f>
        <v>GAMELEIRA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P061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10452869.28</v>
      </c>
    </row>
    <row r="14" spans="1:6" ht="15.75">
      <c r="A14" s="79"/>
      <c r="C14" s="81" t="s">
        <v>1640</v>
      </c>
      <c r="D14" s="114" t="s">
        <v>360</v>
      </c>
      <c r="E14" s="121">
        <v>0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10452869.28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0</v>
      </c>
      <c r="F16" s="74">
        <f>IF(E16="",1,0)</f>
        <v>0</v>
      </c>
    </row>
    <row r="17" spans="1:6" ht="15.75">
      <c r="A17" s="79"/>
      <c r="C17" s="81" t="s">
        <v>1345</v>
      </c>
      <c r="D17" s="114" t="s">
        <v>1646</v>
      </c>
      <c r="E17" s="121">
        <v>0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10452869.28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7" sqref="E17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107080.65</v>
      </c>
    </row>
    <row r="14" spans="1:6" ht="15.75">
      <c r="A14" s="79"/>
      <c r="C14" s="81" t="s">
        <v>1342</v>
      </c>
      <c r="D14" s="115" t="s">
        <v>1657</v>
      </c>
      <c r="E14" s="121">
        <v>0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1081161.49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10709141.48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f>E13+E14-E15</f>
        <v>-974080.84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-9.095788320839327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24" sqref="E24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11094449.940000001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3426510.46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2880539.2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75039.25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55888.24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416326.42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>
        <v>0</v>
      </c>
      <c r="F19" s="74"/>
      <c r="G19" s="74"/>
    </row>
    <row r="20" spans="3:5" ht="15.75">
      <c r="C20" s="81" t="s">
        <v>1681</v>
      </c>
      <c r="D20" s="116" t="s">
        <v>1682</v>
      </c>
      <c r="E20" s="121">
        <v>4240146.37</v>
      </c>
    </row>
    <row r="21" spans="3:5" ht="15.75">
      <c r="C21" s="76" t="s">
        <v>1342</v>
      </c>
      <c r="D21" s="77" t="s">
        <v>1684</v>
      </c>
      <c r="E21" s="120">
        <f>SUM(E22:E23,E27:E27)</f>
        <v>4350978</v>
      </c>
    </row>
    <row r="22" spans="3:5" ht="15.75">
      <c r="C22" s="81" t="s">
        <v>1345</v>
      </c>
      <c r="D22" s="116" t="s">
        <v>1686</v>
      </c>
      <c r="E22" s="121">
        <v>0</v>
      </c>
    </row>
    <row r="23" spans="3:5" ht="15.75">
      <c r="C23" s="81" t="s">
        <v>1347</v>
      </c>
      <c r="D23" s="116" t="s">
        <v>1690</v>
      </c>
      <c r="E23" s="122">
        <f>SUM(E24:E26)</f>
        <v>4350978</v>
      </c>
    </row>
    <row r="24" spans="3:5" ht="15.75">
      <c r="C24" s="81" t="s">
        <v>2201</v>
      </c>
      <c r="D24" s="124" t="s">
        <v>1693</v>
      </c>
      <c r="E24" s="121">
        <v>4005839.76</v>
      </c>
    </row>
    <row r="25" spans="3:5" ht="15.75">
      <c r="C25" s="81" t="s">
        <v>2202</v>
      </c>
      <c r="D25" s="124" t="s">
        <v>725</v>
      </c>
      <c r="E25" s="121">
        <v>0</v>
      </c>
    </row>
    <row r="26" spans="3:5" ht="15.75">
      <c r="C26" s="81" t="s">
        <v>2203</v>
      </c>
      <c r="D26" s="124" t="s">
        <v>1698</v>
      </c>
      <c r="E26" s="121">
        <v>345138.24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6743471.940000001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2587000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1305762.5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>
        <v>0</v>
      </c>
      <c r="F15" s="74">
        <f>IF(E15="",1,0)</f>
        <v>0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1305762.5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Incompleto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1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43650000</v>
      </c>
      <c r="F13" s="74"/>
      <c r="G13" s="74"/>
    </row>
    <row r="14" spans="1:7" s="75" customFormat="1" ht="15.75">
      <c r="A14" s="79">
        <f>IF(OR(E14="",E14=0),1,0)</f>
        <v>1</v>
      </c>
      <c r="B14" s="70"/>
      <c r="C14" s="115" t="s">
        <v>1342</v>
      </c>
      <c r="D14" s="115" t="s">
        <v>2238</v>
      </c>
      <c r="E14" s="121"/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1188000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100000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50000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300000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400000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207000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50000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81000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43650000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30827000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10605000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2218000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34888477.35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14" sqref="E14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41978851.910000004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1667319.1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0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132">
        <v>8736627.62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0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132">
        <v>1713584.95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30007.76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11094449.940000001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3426510.46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2880539.2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75039.25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55888.24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416326.42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132">
        <v>4240146.37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15876713.129999999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14859069.27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2271.27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v>1015372.59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310095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132">
        <v>2160440.89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132">
        <v>0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19834.25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107228.42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0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0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132">
        <v>0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13960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17376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231214.85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24" sqref="E24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Incompleto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2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v>1504837.47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v>936089.59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v>20169086.2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1</v>
      </c>
      <c r="B19" s="70"/>
      <c r="C19" s="115" t="s">
        <v>1345</v>
      </c>
      <c r="D19" s="116" t="s">
        <v>1850</v>
      </c>
      <c r="E19" s="121">
        <v>0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0</v>
      </c>
    </row>
    <row r="21" spans="1:5" ht="15.75">
      <c r="A21" s="67">
        <f>IF(OR(E21="",E21=0),1,0)</f>
        <v>1</v>
      </c>
      <c r="C21" s="115" t="s">
        <v>1350</v>
      </c>
      <c r="D21" s="116" t="s">
        <v>1855</v>
      </c>
      <c r="E21" s="121">
        <v>0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1893123.25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0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1209.6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v>0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1891913.65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Incompleto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12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1</v>
      </c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1</v>
      </c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68">
        <f t="shared" si="0"/>
        <v>1</v>
      </c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68">
        <f t="shared" si="0"/>
        <v>1</v>
      </c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68">
        <f t="shared" si="0"/>
        <v>1</v>
      </c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68">
        <f t="shared" si="0"/>
        <v>1</v>
      </c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68">
        <f t="shared" si="0"/>
        <v>1</v>
      </c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68">
        <f t="shared" si="0"/>
        <v>1</v>
      </c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68">
        <f t="shared" si="0"/>
        <v>1</v>
      </c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68">
        <f t="shared" si="0"/>
        <v>1</v>
      </c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68">
        <f t="shared" si="0"/>
        <v>1</v>
      </c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68">
        <f t="shared" si="0"/>
        <v>1</v>
      </c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0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/>
      <c r="F13" s="121"/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/>
      <c r="F14" s="121"/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/>
      <c r="F15" s="121"/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/>
      <c r="F16" s="121"/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/>
      <c r="F17" s="121"/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/>
      <c r="F18" s="121"/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/>
      <c r="F19" s="121"/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/>
      <c r="F20" s="121"/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/>
      <c r="F21" s="121"/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/>
      <c r="F22" s="121"/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/>
      <c r="F23" s="121"/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/>
      <c r="F24" s="121"/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/>
      <c r="F25" s="121"/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0</v>
      </c>
      <c r="F26" s="120">
        <f>SUM(F13:F25)</f>
        <v>0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F13" sqref="F13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2271</v>
      </c>
      <c r="G13" s="163" t="s">
        <v>2307</v>
      </c>
      <c r="H13" s="121">
        <v>15000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2271</v>
      </c>
      <c r="G14" s="163" t="s">
        <v>2307</v>
      </c>
      <c r="H14" s="121">
        <v>15000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2271</v>
      </c>
      <c r="G15" s="163" t="s">
        <v>2307</v>
      </c>
      <c r="H15" s="121">
        <v>15000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2271</v>
      </c>
      <c r="G16" s="163" t="s">
        <v>2307</v>
      </c>
      <c r="H16" s="121">
        <v>15000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2271</v>
      </c>
      <c r="G17" s="163" t="s">
        <v>2307</v>
      </c>
      <c r="H17" s="121">
        <v>15000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2271</v>
      </c>
      <c r="G18" s="163" t="s">
        <v>2307</v>
      </c>
      <c r="H18" s="121">
        <v>15000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2271</v>
      </c>
      <c r="G19" s="163" t="s">
        <v>2307</v>
      </c>
      <c r="H19" s="121">
        <v>15000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2271</v>
      </c>
      <c r="G20" s="163" t="s">
        <v>2307</v>
      </c>
      <c r="H20" s="121">
        <v>15000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2271</v>
      </c>
      <c r="G21" s="163" t="s">
        <v>2307</v>
      </c>
      <c r="H21" s="121">
        <v>15000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2271</v>
      </c>
      <c r="G22" s="163" t="s">
        <v>2307</v>
      </c>
      <c r="H22" s="121">
        <v>15000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2271</v>
      </c>
      <c r="G23" s="163" t="s">
        <v>2307</v>
      </c>
      <c r="H23" s="121">
        <v>15000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2271</v>
      </c>
      <c r="G24" s="163" t="s">
        <v>2307</v>
      </c>
      <c r="H24" s="121">
        <v>15000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 t="s">
        <v>2271</v>
      </c>
      <c r="G25" s="163" t="s">
        <v>2307</v>
      </c>
      <c r="H25" s="121">
        <v>15000</v>
      </c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GAMELEIRA</v>
      </c>
    </row>
    <row r="5" spans="1:9" ht="15">
      <c r="A5" s="178"/>
      <c r="B5" s="179" t="s">
        <v>967</v>
      </c>
      <c r="C5" s="179"/>
      <c r="D5" s="179" t="str">
        <f>Sumário!G9</f>
        <v>P061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P061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45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YEDA AUGUSTA SANTOS DE OLIVEIRA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5160370480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CASADA</v>
      </c>
    </row>
    <row r="13" spans="1:9" ht="45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RUA CEL. ERNESTO, 600-CENTRO-GAMELEIRA-PE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30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 t="str">
        <f>'Ordenadores de Despesas'!C14</f>
        <v>CELIA MARIA COELHO DA SILVA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26607972420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 t="str">
        <f>'Ordenadores de Despesas'!F14</f>
        <v>VIÚVA</v>
      </c>
    </row>
    <row r="19" spans="1:9" ht="60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 t="str">
        <f>'Ordenadores de Despesas'!G14</f>
        <v>TRAV. JOAO MONTEIRO, S/N-CENTRO-GAMELEIRA/PE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41640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42004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39972728.66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879394.48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867278.41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531055.63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32164.28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498491.35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498491.35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0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400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336222.78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336222.78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12116.07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11991.57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124.5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24141.79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0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0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0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0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24141.79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24141.79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90077.04999999999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0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90077.04999999999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8837.61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3640.65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5003.25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4044.78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68550.76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899763.65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0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899763.65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38041213.589999996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37847300.059999995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23613260.369999994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16906147.04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16895637.05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10509.99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252460.83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252460.83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4005839.76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541408.7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1578089.81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671176.54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906913.27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7715.88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321598.35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0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321598.35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3533735.8200000003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3533735.8200000003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3307249.64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208077.33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5414.47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4034.82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8959.56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0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0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10700303.87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9819249.67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881054.2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193913.53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193913.53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193913.53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0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0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0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38138.1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4408.79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4408.79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0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4408.79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0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0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0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19700.14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1209.6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1209.6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1209.6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0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12819.57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1285050.97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84600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84600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1200450.97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356043.96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356043.96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126628.76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229415.2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0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844407.01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122398.32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122398.32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0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0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722008.6900000001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87063.13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634945.56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3943389.53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3239242.23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3235596.55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2102.6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1543.08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704147.2999999999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661450.1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41614.34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1082.86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0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0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0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0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29691904.96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29202032.45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6726530.61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17743178.89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3975545.47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100211.75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219389.53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437176.2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0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0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489872.51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351173.77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138698.74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0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1146438.242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219389.532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437176.2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489872.51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28545466.718000002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>
        <f>DTP!D24</f>
        <v>0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>
        <f>DTP!D42</f>
        <v>0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>
        <f>DTP!D59</f>
        <v>0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>
        <f>DTP!D60</f>
        <v>0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>
        <f>DTP!D61</f>
        <v>0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>
        <f>DTP!D68</f>
        <v>0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32969426.630000003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32912718.26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0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32912718.26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0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0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56708.37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-13532179.7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936089.59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568747.88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15037017.17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46501606.33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14879076.54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2271.27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0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2271.27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14859069.27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14562130.82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296938.45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0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17736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10136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7600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0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0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8176512.45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5875859.3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881054.2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671176.54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8837.61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739584.8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739584.8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6702564.089999999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>
        <f>'Limite Educação'!D29</f>
        <v>0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>
        <f>'Limite Educação'!D30</f>
        <v>0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>
        <f>'Limite Educação'!D31</f>
        <v>0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>
        <f>'Limite Educação'!D32</f>
        <v>0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>
        <f>'Limite Educação'!D33</f>
        <v>0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>
        <f>'Limite Educação'!D49</f>
        <v>0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>
        <f>'Limite Educação'!D50</f>
        <v>0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>
        <f>'Limite Educação'!D51</f>
        <v>0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>
        <f>'Limite Educação'!D52</f>
        <v>0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>
        <f>'Limite Educação'!D53</f>
        <v>0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10452869.28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0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10452869.28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0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0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10452869.28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107080.65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1081161.49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10709141.48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-974080.84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-9.095788320839327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11094449.940000001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3426510.46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2880539.2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75039.25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55888.24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416326.42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4240146.37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4350978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4350978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4005839.76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345138.24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6743471.940000001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2587000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1305762.5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1305762.5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43650000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30827000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10605000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2218000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100000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50000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300000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400000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207000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50000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81000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1667319.1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0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8736627.62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0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1713584.95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30007.76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11094449.940000001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3426510.46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2880539.2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75039.25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55888.24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416326.42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4240146.37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15876713.129999999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14859069.27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2271.27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1015372.59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310095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2160440.89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0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19834.25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107228.42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0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0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13960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17376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231214.85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43650000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34888477.35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1504837.47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936089.59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20169086.2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0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0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0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1893123.25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0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1209.6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0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1891913.65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0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0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0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0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0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0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0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0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0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0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0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0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0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0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0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0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0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0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0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0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0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0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0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0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0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0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0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0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0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0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0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0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0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0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0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0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0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0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0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0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0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0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0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0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0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0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0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0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0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0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0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0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NAAP-Núcleo de Assessoria à Administração Pública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naap_assessoria@ig.com.br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8137213311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15000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15000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15000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15000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15000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15000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15000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15000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15000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15000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15000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15000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15000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15000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15000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15000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15000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15000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15000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15000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15000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15000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15000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15000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15000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RESOLUÇÃO 001/2012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RESOLUÇÃO 001/2012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RESOLUÇÃO 001/2012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RESOLUÇÃO 001/2012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RESOLUÇÃO 001/2012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RESOLUÇÃO 001/2012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RESOLUÇÃO 001/2012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RESOLUÇÃO 001/2012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RESOLUÇÃO 001/2012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RESOLUÇÃO 001/2012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RESOLUÇÃO 001/2012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RESOLUÇÃO 001/2012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YEDA AUGUSTA SANTOS DE OLIVEIRA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YEDA AUGUSTA SANTOS DE OLIVEIRA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YEDA AUGUSTA SANTOS DE OLIVEIRA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YEDA AUGUSTA SANTOS DE OLIVEIRA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YEDA AUGUSTA SANTOS DE OLIVEIRA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YEDA AUGUSTA SANTOS DE OLIVEIRA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YEDA AUGUSTA SANTOS DE OLIVEIRA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YEDA AUGUSTA SANTOS DE OLIVEIRA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YEDA AUGUSTA SANTOS DE OLIVEIRA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YEDA AUGUSTA SANTOS DE OLIVEIRA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YEDA AUGUSTA SANTOS DE OLIVEIRA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YEDA AUGUSTA SANTOS DE OLIVEIRA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gameleira.pe.transparencianomunicipio.com.br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29" sqref="G29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YEDA AUGUSTA SANTOS DE OLIVEIRA</v>
      </c>
      <c r="G13" s="121">
        <v>15000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YEDA AUGUSTA SANTOS DE OLIVEIRA</v>
      </c>
      <c r="G14" s="121">
        <v>15000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YEDA AUGUSTA SANTOS DE OLIVEIRA</v>
      </c>
      <c r="G15" s="121">
        <v>15000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YEDA AUGUSTA SANTOS DE OLIVEIRA</v>
      </c>
      <c r="G16" s="121">
        <v>15000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YEDA AUGUSTA SANTOS DE OLIVEIRA</v>
      </c>
      <c r="G17" s="121">
        <v>15000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YEDA AUGUSTA SANTOS DE OLIVEIRA</v>
      </c>
      <c r="G18" s="121">
        <v>15000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YEDA AUGUSTA SANTOS DE OLIVEIRA</v>
      </c>
      <c r="G19" s="121">
        <v>15000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YEDA AUGUSTA SANTOS DE OLIVEIRA</v>
      </c>
      <c r="G20" s="121">
        <v>15000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YEDA AUGUSTA SANTOS DE OLIVEIRA</v>
      </c>
      <c r="G21" s="121">
        <v>15000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YEDA AUGUSTA SANTOS DE OLIVEIRA</v>
      </c>
      <c r="G22" s="121">
        <v>15000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YEDA AUGUSTA SANTOS DE OLIVEIRA</v>
      </c>
      <c r="G23" s="121">
        <v>15000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YEDA AUGUSTA SANTOS DE OLIVEIRA</v>
      </c>
      <c r="G24" s="121">
        <v>15000</v>
      </c>
      <c r="H24" s="10"/>
      <c r="I24" s="10"/>
    </row>
    <row r="25" spans="1:9" ht="15.75">
      <c r="A25" s="152"/>
      <c r="C25" s="146" t="s">
        <v>2255</v>
      </c>
      <c r="D25" s="147" t="s">
        <v>2257</v>
      </c>
      <c r="E25" s="150" t="s">
        <v>2160</v>
      </c>
      <c r="F25" s="154" t="str">
        <f t="shared" si="1"/>
        <v>YEDA AUGUSTA SANTOS DE OLIVEIRA</v>
      </c>
      <c r="G25" s="121">
        <v>0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/>
      <c r="G30" s="121"/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/>
      <c r="G31" s="121"/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/>
      <c r="G39" s="121"/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/>
      <c r="G40" s="121"/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G13:G25 F29:G41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B12" sqref="B12:N12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>
        <f>IF(SUMIF(Sumário!$C$8:$C$191,Sumário!$G$8,Sumário!$E$8:$E$191)=0,"","16. Contribuição dos Servidores para o RPPS")</f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>
        <f>IF(SUMIF(Sumário!$C$8:$C$191,Sumário!$G$8,Sumário!$E$8:$E$191)=0,"",IF('RPPS Servidores'!$A$2=0,"INCOMPLETO","HOMOLOGADO"))</f>
      </c>
    </row>
    <row r="26" spans="2:15" ht="17.25" thickBot="1" thickTop="1">
      <c r="B26" s="226">
        <f>IF(SUMIF(Sumário!$C$8:$C$191,Sumário!$G$8,Sumário!$E$8:$E$191)=0,"","17. Contribuição Patronal para o RPPS")</f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>
        <f>IF(SUMIF(Sumário!$C$8:$C$191,Sumário!$G$8,Sumário!$E$8:$E$191)=0,"",IF('RPPS Patronal'!$A$2=0,"INCOMPLETO","HOMOLOGADO"))</f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X17" sqref="X17:AL17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GAMELEIRA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2297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8137213311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2298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B1">
      <selection activeCell="H15" sqref="H15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GAMELEIRA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2299</v>
      </c>
      <c r="D13" s="57" t="s">
        <v>2300</v>
      </c>
      <c r="E13" s="59">
        <v>5160370480</v>
      </c>
      <c r="F13" s="60" t="s">
        <v>2301</v>
      </c>
      <c r="G13" s="61" t="s">
        <v>2302</v>
      </c>
      <c r="H13" s="106">
        <v>41640</v>
      </c>
      <c r="I13" s="106">
        <v>42004</v>
      </c>
    </row>
    <row r="14" spans="1:9" ht="15.75" customHeight="1">
      <c r="A14" s="98"/>
      <c r="C14" s="58" t="s">
        <v>2303</v>
      </c>
      <c r="D14" s="57" t="s">
        <v>2304</v>
      </c>
      <c r="E14" s="59">
        <v>26607972420</v>
      </c>
      <c r="F14" s="60" t="s">
        <v>2305</v>
      </c>
      <c r="G14" s="61" t="s">
        <v>2306</v>
      </c>
      <c r="H14" s="106">
        <v>41640</v>
      </c>
      <c r="I14" s="106">
        <v>42004</v>
      </c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12" activePane="bottomLeft" state="frozen"/>
      <selection pane="topLeft" activeCell="F17" sqref="F17"/>
      <selection pane="bottomLeft" activeCell="F73" sqref="F73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Incompleto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GAMELEIRA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124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37314390.099999994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39972728.66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879394.48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867278.41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531055.63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32164.28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498491.35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498491.35</v>
      </c>
    </row>
    <row r="21" spans="1:6" ht="15.75">
      <c r="A21" s="10">
        <f t="shared" si="0"/>
        <v>1</v>
      </c>
      <c r="B21" s="11"/>
      <c r="C21" s="5">
        <f>""</f>
      </c>
      <c r="D21" s="31" t="s">
        <v>390</v>
      </c>
      <c r="E21" s="31" t="s">
        <v>391</v>
      </c>
      <c r="F21" s="2"/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400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336222.78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336222.78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12116.07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11991.57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124.5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0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24141.79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0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0</v>
      </c>
    </row>
    <row r="32" spans="1:6" ht="15.75">
      <c r="A32" s="10">
        <f t="shared" si="0"/>
        <v>1</v>
      </c>
      <c r="B32" s="11"/>
      <c r="C32" s="5">
        <f>""</f>
      </c>
      <c r="D32" s="31" t="s">
        <v>677</v>
      </c>
      <c r="E32" s="31" t="s">
        <v>280</v>
      </c>
      <c r="F32" s="2"/>
    </row>
    <row r="33" spans="1:6" ht="15.75">
      <c r="A33" s="10">
        <f t="shared" si="0"/>
        <v>1</v>
      </c>
      <c r="B33" s="11"/>
      <c r="C33" s="5">
        <f>""</f>
      </c>
      <c r="D33" s="31" t="s">
        <v>678</v>
      </c>
      <c r="E33" s="31" t="s">
        <v>281</v>
      </c>
      <c r="F33" s="2"/>
    </row>
    <row r="34" spans="1:6" ht="15.75">
      <c r="A34" s="10">
        <f t="shared" si="0"/>
        <v>1</v>
      </c>
      <c r="B34" s="11"/>
      <c r="C34" s="5">
        <f>""</f>
      </c>
      <c r="D34" s="31" t="s">
        <v>679</v>
      </c>
      <c r="E34" s="31" t="s">
        <v>282</v>
      </c>
      <c r="F34" s="2"/>
    </row>
    <row r="35" spans="1:6" ht="15.75">
      <c r="A35" s="10">
        <f t="shared" si="0"/>
        <v>1</v>
      </c>
      <c r="B35" s="11"/>
      <c r="C35" s="5">
        <f>""</f>
      </c>
      <c r="D35" s="31" t="s">
        <v>680</v>
      </c>
      <c r="E35" s="31" t="s">
        <v>283</v>
      </c>
      <c r="F35" s="2"/>
    </row>
    <row r="36" spans="1:6" ht="15.75">
      <c r="A36" s="10">
        <f t="shared" si="0"/>
        <v>1</v>
      </c>
      <c r="B36" s="11"/>
      <c r="C36" s="5">
        <f>""</f>
      </c>
      <c r="D36" s="31" t="s">
        <v>681</v>
      </c>
      <c r="E36" s="31" t="s">
        <v>284</v>
      </c>
      <c r="F36" s="2"/>
    </row>
    <row r="37" spans="1:6" ht="15.75">
      <c r="A37" s="10">
        <f t="shared" si="0"/>
        <v>1</v>
      </c>
      <c r="B37" s="11"/>
      <c r="C37" s="5">
        <f>""</f>
      </c>
      <c r="D37" s="31" t="s">
        <v>682</v>
      </c>
      <c r="E37" s="31" t="s">
        <v>285</v>
      </c>
      <c r="F37" s="2"/>
    </row>
    <row r="38" spans="1:6" ht="15.75">
      <c r="A38" s="10">
        <f t="shared" si="0"/>
        <v>1</v>
      </c>
      <c r="B38" s="11"/>
      <c r="C38" s="5">
        <f>""</f>
      </c>
      <c r="D38" s="31" t="s">
        <v>713</v>
      </c>
      <c r="E38" s="31" t="s">
        <v>286</v>
      </c>
      <c r="F38" s="2"/>
    </row>
    <row r="39" spans="1:6" ht="15.75">
      <c r="A39" s="10">
        <f t="shared" si="0"/>
        <v>1</v>
      </c>
      <c r="B39" s="11"/>
      <c r="C39" s="5">
        <f>""</f>
      </c>
      <c r="D39" s="31" t="s">
        <v>683</v>
      </c>
      <c r="E39" s="31" t="s">
        <v>287</v>
      </c>
      <c r="F39" s="2"/>
    </row>
    <row r="40" spans="1:6" ht="15.75">
      <c r="A40" s="10">
        <f t="shared" si="0"/>
        <v>1</v>
      </c>
      <c r="B40" s="11"/>
      <c r="C40" s="5">
        <f>""</f>
      </c>
      <c r="D40" s="31" t="s">
        <v>684</v>
      </c>
      <c r="E40" s="31" t="s">
        <v>288</v>
      </c>
      <c r="F40" s="2"/>
    </row>
    <row r="41" spans="1:6" ht="15.75">
      <c r="A41" s="10">
        <f t="shared" si="0"/>
        <v>1</v>
      </c>
      <c r="B41" s="11"/>
      <c r="C41" s="5">
        <f>""</f>
      </c>
      <c r="D41" s="31" t="s">
        <v>275</v>
      </c>
      <c r="E41" s="31" t="s">
        <v>289</v>
      </c>
      <c r="F41" s="2"/>
    </row>
    <row r="42" spans="1:6" ht="15.75">
      <c r="A42" s="10">
        <f t="shared" si="0"/>
        <v>1</v>
      </c>
      <c r="B42" s="11"/>
      <c r="C42" s="5">
        <f>""</f>
      </c>
      <c r="D42" s="31" t="s">
        <v>712</v>
      </c>
      <c r="E42" s="31" t="s">
        <v>290</v>
      </c>
      <c r="F42" s="2"/>
    </row>
    <row r="43" spans="1:6" ht="15.75">
      <c r="A43" s="10">
        <f t="shared" si="0"/>
        <v>1</v>
      </c>
      <c r="B43" s="11"/>
      <c r="C43" s="5">
        <f>""</f>
      </c>
      <c r="D43" s="31" t="s">
        <v>276</v>
      </c>
      <c r="E43" s="31" t="s">
        <v>707</v>
      </c>
      <c r="F43" s="2"/>
    </row>
    <row r="44" spans="1:6" ht="15.75">
      <c r="A44" s="10">
        <f t="shared" si="0"/>
        <v>1</v>
      </c>
      <c r="B44" s="11"/>
      <c r="C44" s="5">
        <f>""</f>
      </c>
      <c r="D44" s="31" t="s">
        <v>277</v>
      </c>
      <c r="E44" s="31" t="s">
        <v>708</v>
      </c>
      <c r="F44" s="2"/>
    </row>
    <row r="45" spans="1:6" ht="15.75">
      <c r="A45" s="10">
        <f t="shared" si="0"/>
        <v>1</v>
      </c>
      <c r="B45" s="11"/>
      <c r="C45" s="5">
        <f>""</f>
      </c>
      <c r="D45" s="31" t="s">
        <v>711</v>
      </c>
      <c r="E45" s="31" t="s">
        <v>709</v>
      </c>
      <c r="F45" s="2"/>
    </row>
    <row r="46" spans="1:6" ht="15.75">
      <c r="A46" s="10">
        <f t="shared" si="0"/>
        <v>1</v>
      </c>
      <c r="B46" s="11"/>
      <c r="C46" s="5">
        <f>""</f>
      </c>
      <c r="D46" s="31" t="s">
        <v>1043</v>
      </c>
      <c r="E46" s="31" t="s">
        <v>1044</v>
      </c>
      <c r="F46" s="2"/>
    </row>
    <row r="47" spans="1:6" ht="15.75">
      <c r="A47" s="10">
        <f t="shared" si="0"/>
        <v>1</v>
      </c>
      <c r="B47" s="11"/>
      <c r="C47" s="5">
        <f>""</f>
      </c>
      <c r="D47" s="31" t="s">
        <v>1046</v>
      </c>
      <c r="E47" s="31" t="s">
        <v>1047</v>
      </c>
      <c r="F47" s="2"/>
    </row>
    <row r="48" spans="1:6" ht="15.75">
      <c r="A48" s="10">
        <f t="shared" si="0"/>
        <v>1</v>
      </c>
      <c r="B48" s="11"/>
      <c r="C48" s="5">
        <f>""</f>
      </c>
      <c r="D48" s="31" t="s">
        <v>278</v>
      </c>
      <c r="E48" s="31" t="s">
        <v>710</v>
      </c>
      <c r="F48" s="2"/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24141.79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24141.79</v>
      </c>
    </row>
    <row r="51" spans="1:6" ht="15.75">
      <c r="A51" s="10">
        <f t="shared" si="0"/>
        <v>1</v>
      </c>
      <c r="B51" s="11"/>
      <c r="C51" s="5">
        <f>""</f>
      </c>
      <c r="D51" s="31" t="s">
        <v>726</v>
      </c>
      <c r="E51" s="31" t="s">
        <v>727</v>
      </c>
      <c r="F51" s="2"/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90077.04999999999</v>
      </c>
    </row>
    <row r="53" spans="1:6" ht="15.75">
      <c r="A53" s="10">
        <f t="shared" si="0"/>
        <v>1</v>
      </c>
      <c r="B53" s="11"/>
      <c r="C53" s="5">
        <f>""</f>
      </c>
      <c r="D53" s="31" t="s">
        <v>414</v>
      </c>
      <c r="E53" s="31" t="s">
        <v>415</v>
      </c>
      <c r="F53" s="2"/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90077.04999999999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8837.61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3640.65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5003.25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4044.78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68550.76</v>
      </c>
    </row>
    <row r="60" spans="1:6" ht="15.75">
      <c r="A60" s="10">
        <f t="shared" si="0"/>
        <v>1</v>
      </c>
      <c r="B60" s="11"/>
      <c r="C60" s="5">
        <f>""</f>
      </c>
      <c r="D60" s="31" t="s">
        <v>418</v>
      </c>
      <c r="E60" s="31" t="s">
        <v>419</v>
      </c>
      <c r="F60" s="2"/>
    </row>
    <row r="61" spans="1:6" ht="15.75">
      <c r="A61" s="10">
        <f t="shared" si="0"/>
        <v>1</v>
      </c>
      <c r="B61" s="11"/>
      <c r="C61" s="5">
        <f>""</f>
      </c>
      <c r="D61" s="31" t="s">
        <v>420</v>
      </c>
      <c r="E61" s="31" t="s">
        <v>421</v>
      </c>
      <c r="F61" s="2"/>
    </row>
    <row r="62" spans="1:6" ht="15.75">
      <c r="A62" s="10">
        <f t="shared" si="0"/>
        <v>1</v>
      </c>
      <c r="B62" s="11"/>
      <c r="C62" s="5">
        <f>""</f>
      </c>
      <c r="D62" s="31" t="s">
        <v>422</v>
      </c>
      <c r="E62" s="31" t="s">
        <v>423</v>
      </c>
      <c r="F62" s="2"/>
    </row>
    <row r="63" spans="1:6" ht="15.75">
      <c r="A63" s="10">
        <f t="shared" si="0"/>
        <v>1</v>
      </c>
      <c r="B63" s="11"/>
      <c r="C63" s="5">
        <f>""</f>
      </c>
      <c r="D63" s="31" t="s">
        <v>424</v>
      </c>
      <c r="E63" s="31" t="s">
        <v>425</v>
      </c>
      <c r="F63" s="2"/>
    </row>
    <row r="64" spans="1:6" ht="15.75">
      <c r="A64" s="10">
        <f t="shared" si="0"/>
        <v>1</v>
      </c>
      <c r="B64" s="11"/>
      <c r="C64" s="5">
        <f>""</f>
      </c>
      <c r="D64" s="31" t="s">
        <v>426</v>
      </c>
      <c r="E64" s="31" t="s">
        <v>427</v>
      </c>
      <c r="F64" s="2"/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899763.65</v>
      </c>
    </row>
    <row r="66" spans="1:6" ht="15.75">
      <c r="A66" s="10">
        <f t="shared" si="0"/>
        <v>1</v>
      </c>
      <c r="B66" s="11"/>
      <c r="C66" s="5">
        <f>""</f>
      </c>
      <c r="D66" s="31" t="s">
        <v>312</v>
      </c>
      <c r="E66" s="31" t="s">
        <v>670</v>
      </c>
      <c r="F66" s="2"/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899763.65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38041213.589999996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37847300.059999995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23613260.369999994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16906147.04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16895637.05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10509.99</v>
      </c>
    </row>
    <row r="74" spans="1:6" ht="15.75">
      <c r="A74" s="10">
        <f t="shared" si="0"/>
        <v>1</v>
      </c>
      <c r="B74" s="11"/>
      <c r="C74" s="5">
        <f>""</f>
      </c>
      <c r="D74" s="31" t="s">
        <v>442</v>
      </c>
      <c r="E74" s="31" t="s">
        <v>443</v>
      </c>
      <c r="F74" s="2"/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252460.83</v>
      </c>
    </row>
    <row r="76" spans="1:6" ht="15.75">
      <c r="A76" s="10">
        <f t="shared" si="0"/>
        <v>1</v>
      </c>
      <c r="B76" s="11"/>
      <c r="C76" s="5">
        <f>""</f>
      </c>
      <c r="D76" s="31" t="s">
        <v>447</v>
      </c>
      <c r="E76" s="31" t="s">
        <v>448</v>
      </c>
      <c r="F76" s="2"/>
    </row>
    <row r="77" spans="1:6" ht="15.75">
      <c r="A77" s="10">
        <f t="shared" si="0"/>
        <v>1</v>
      </c>
      <c r="B77" s="11"/>
      <c r="C77" s="5">
        <f>""</f>
      </c>
      <c r="D77" s="31" t="s">
        <v>449</v>
      </c>
      <c r="E77" s="31" t="s">
        <v>450</v>
      </c>
      <c r="F77" s="2"/>
    </row>
    <row r="78" spans="1:6" ht="15.75">
      <c r="A78" s="10">
        <f aca="true" t="shared" si="1" ref="A78:A141">IF(F78&lt;&gt;"",0,1)</f>
        <v>1</v>
      </c>
      <c r="B78" s="11"/>
      <c r="C78" s="5">
        <f>""</f>
      </c>
      <c r="D78" s="31" t="s">
        <v>451</v>
      </c>
      <c r="E78" s="31" t="s">
        <v>452</v>
      </c>
      <c r="F78" s="2"/>
    </row>
    <row r="79" spans="1:6" ht="15.75">
      <c r="A79" s="10">
        <f t="shared" si="1"/>
        <v>1</v>
      </c>
      <c r="B79" s="11"/>
      <c r="C79" s="5">
        <f>""</f>
      </c>
      <c r="D79" s="31" t="s">
        <v>453</v>
      </c>
      <c r="E79" s="31" t="s">
        <v>454</v>
      </c>
      <c r="F79" s="2"/>
    </row>
    <row r="80" spans="1:6" ht="15.75">
      <c r="A80" s="10">
        <f t="shared" si="1"/>
        <v>1</v>
      </c>
      <c r="B80" s="11"/>
      <c r="C80" s="5">
        <f>""</f>
      </c>
      <c r="D80" s="31" t="s">
        <v>455</v>
      </c>
      <c r="E80" s="31" t="s">
        <v>471</v>
      </c>
      <c r="F80" s="2"/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252460.83</v>
      </c>
    </row>
    <row r="82" spans="1:6" ht="15.75">
      <c r="A82" s="10">
        <f t="shared" si="1"/>
        <v>1</v>
      </c>
      <c r="B82" s="11"/>
      <c r="C82" s="5">
        <f>""</f>
      </c>
      <c r="D82" s="31" t="s">
        <v>474</v>
      </c>
      <c r="E82" s="31" t="s">
        <v>475</v>
      </c>
      <c r="F82" s="2"/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4005839.76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541408.7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1578089.81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671176.54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v>906913.27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7715.88</v>
      </c>
    </row>
    <row r="89" spans="1:6" ht="15.75">
      <c r="A89" s="10">
        <f t="shared" si="1"/>
        <v>1</v>
      </c>
      <c r="B89" s="11"/>
      <c r="C89" s="5">
        <f>""</f>
      </c>
      <c r="D89" s="31" t="s">
        <v>486</v>
      </c>
      <c r="E89" s="31" t="s">
        <v>487</v>
      </c>
      <c r="F89" s="2"/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321598.35</v>
      </c>
    </row>
    <row r="91" spans="1:6" ht="15.75">
      <c r="A91" s="10">
        <f t="shared" si="1"/>
        <v>1</v>
      </c>
      <c r="B91" s="11"/>
      <c r="C91" s="5">
        <f>""</f>
      </c>
      <c r="D91" s="31" t="s">
        <v>715</v>
      </c>
      <c r="E91" s="31" t="s">
        <v>307</v>
      </c>
      <c r="F91" s="2"/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321598.35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3533735.8200000003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3533735.8200000003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3307249.64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208077.33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5414.47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4034.82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8959.56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1</v>
      </c>
      <c r="B101" s="11"/>
      <c r="C101" s="5">
        <f>""</f>
      </c>
      <c r="D101" s="31" t="s">
        <v>506</v>
      </c>
      <c r="E101" s="31" t="s">
        <v>507</v>
      </c>
      <c r="F101" s="2"/>
    </row>
    <row r="102" spans="1:6" ht="15.75">
      <c r="A102" s="10">
        <f t="shared" si="1"/>
        <v>1</v>
      </c>
      <c r="B102" s="11"/>
      <c r="C102" s="5">
        <f>""</f>
      </c>
      <c r="D102" s="31" t="s">
        <v>508</v>
      </c>
      <c r="E102" s="31" t="s">
        <v>509</v>
      </c>
      <c r="F102" s="2"/>
    </row>
    <row r="103" spans="1:6" ht="15.75">
      <c r="A103" s="10">
        <f t="shared" si="1"/>
        <v>1</v>
      </c>
      <c r="B103" s="11"/>
      <c r="C103" s="5">
        <f>""</f>
      </c>
      <c r="D103" s="31" t="s">
        <v>510</v>
      </c>
      <c r="E103" s="31" t="s">
        <v>511</v>
      </c>
      <c r="F103" s="2"/>
    </row>
    <row r="104" spans="1:6" ht="15.75">
      <c r="A104" s="10">
        <f t="shared" si="1"/>
        <v>1</v>
      </c>
      <c r="B104" s="11"/>
      <c r="C104" s="5">
        <f>""</f>
      </c>
      <c r="D104" s="31" t="s">
        <v>512</v>
      </c>
      <c r="E104" s="31" t="s">
        <v>513</v>
      </c>
      <c r="F104" s="2"/>
    </row>
    <row r="105" spans="1:6" ht="15.75">
      <c r="A105" s="10">
        <f t="shared" si="1"/>
        <v>1</v>
      </c>
      <c r="B105" s="11"/>
      <c r="C105" s="5">
        <f>""</f>
      </c>
      <c r="D105" s="31" t="s">
        <v>514</v>
      </c>
      <c r="E105" s="31" t="s">
        <v>515</v>
      </c>
      <c r="F105" s="2"/>
    </row>
    <row r="106" spans="1:6" ht="15.75">
      <c r="A106" s="10">
        <f t="shared" si="1"/>
        <v>1</v>
      </c>
      <c r="B106" s="11"/>
      <c r="C106" s="5">
        <f>""</f>
      </c>
      <c r="D106" s="31" t="s">
        <v>516</v>
      </c>
      <c r="E106" s="31" t="s">
        <v>487</v>
      </c>
      <c r="F106" s="2"/>
    </row>
    <row r="107" spans="1:6" ht="15.75">
      <c r="A107" s="10">
        <f t="shared" si="1"/>
        <v>1</v>
      </c>
      <c r="B107" s="11"/>
      <c r="C107" s="5">
        <f>""</f>
      </c>
      <c r="D107" s="31" t="s">
        <v>517</v>
      </c>
      <c r="E107" s="31" t="s">
        <v>518</v>
      </c>
      <c r="F107" s="2"/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1</v>
      </c>
      <c r="B109" s="11"/>
      <c r="C109" s="5">
        <f>""</f>
      </c>
      <c r="D109" s="31" t="s">
        <v>521</v>
      </c>
      <c r="E109" s="31" t="s">
        <v>522</v>
      </c>
      <c r="F109" s="2"/>
    </row>
    <row r="110" spans="1:6" ht="15.75">
      <c r="A110" s="10">
        <f t="shared" si="1"/>
        <v>1</v>
      </c>
      <c r="B110" s="11"/>
      <c r="C110" s="5">
        <f>""</f>
      </c>
      <c r="D110" s="31" t="s">
        <v>523</v>
      </c>
      <c r="E110" s="31" t="s">
        <v>487</v>
      </c>
      <c r="F110" s="2"/>
    </row>
    <row r="111" spans="1:6" ht="15.75">
      <c r="A111" s="10">
        <f t="shared" si="1"/>
        <v>1</v>
      </c>
      <c r="B111" s="11"/>
      <c r="C111" s="5">
        <f>""</f>
      </c>
      <c r="D111" s="31" t="s">
        <v>524</v>
      </c>
      <c r="E111" s="31" t="s">
        <v>525</v>
      </c>
      <c r="F111" s="2"/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10700303.87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9819249.67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881054.2</v>
      </c>
    </row>
    <row r="115" spans="1:6" ht="15.75">
      <c r="A115" s="10">
        <f t="shared" si="1"/>
        <v>1</v>
      </c>
      <c r="B115" s="11"/>
      <c r="C115" s="5">
        <f>""</f>
      </c>
      <c r="D115" s="31" t="s">
        <v>532</v>
      </c>
      <c r="E115" s="31" t="s">
        <v>533</v>
      </c>
      <c r="F115" s="2"/>
    </row>
    <row r="116" spans="1:6" ht="15.75">
      <c r="A116" s="10">
        <f t="shared" si="1"/>
        <v>1</v>
      </c>
      <c r="B116" s="11"/>
      <c r="C116" s="5">
        <f>""</f>
      </c>
      <c r="D116" s="31" t="s">
        <v>534</v>
      </c>
      <c r="E116" s="31" t="s">
        <v>535</v>
      </c>
      <c r="F116" s="2"/>
    </row>
    <row r="117" spans="1:6" ht="15.75">
      <c r="A117" s="10">
        <f t="shared" si="1"/>
        <v>1</v>
      </c>
      <c r="B117" s="11"/>
      <c r="C117" s="5">
        <f>""</f>
      </c>
      <c r="D117" s="31" t="s">
        <v>536</v>
      </c>
      <c r="E117" s="31" t="s">
        <v>537</v>
      </c>
      <c r="F117" s="2"/>
    </row>
    <row r="118" spans="1:6" ht="15.75">
      <c r="A118" s="10">
        <f t="shared" si="1"/>
        <v>1</v>
      </c>
      <c r="B118" s="11"/>
      <c r="C118" s="5">
        <f>""</f>
      </c>
      <c r="D118" s="31" t="s">
        <v>538</v>
      </c>
      <c r="E118" s="31" t="s">
        <v>539</v>
      </c>
      <c r="F118" s="2"/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193913.53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193913.53</v>
      </c>
    </row>
    <row r="121" spans="1:6" ht="15.75">
      <c r="A121" s="10">
        <f t="shared" si="1"/>
        <v>1</v>
      </c>
      <c r="B121" s="11"/>
      <c r="C121" s="5">
        <f>""</f>
      </c>
      <c r="D121" s="31" t="s">
        <v>4</v>
      </c>
      <c r="E121" s="31" t="s">
        <v>5</v>
      </c>
      <c r="F121" s="2"/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193913.53</v>
      </c>
    </row>
    <row r="123" spans="1:6" ht="15.75">
      <c r="A123" s="10">
        <f t="shared" si="1"/>
        <v>1</v>
      </c>
      <c r="B123" s="11"/>
      <c r="C123" s="5">
        <f>""</f>
      </c>
      <c r="D123" s="31" t="s">
        <v>8</v>
      </c>
      <c r="E123" s="31" t="s">
        <v>9</v>
      </c>
      <c r="F123" s="2"/>
    </row>
    <row r="124" spans="1:6" ht="15.75">
      <c r="A124" s="10">
        <f t="shared" si="1"/>
        <v>1</v>
      </c>
      <c r="B124" s="11"/>
      <c r="C124" s="5">
        <f>""</f>
      </c>
      <c r="D124" s="31" t="s">
        <v>10</v>
      </c>
      <c r="E124" s="31" t="s">
        <v>11</v>
      </c>
      <c r="F124" s="2"/>
    </row>
    <row r="125" spans="1:6" ht="15.75">
      <c r="A125" s="10">
        <f t="shared" si="1"/>
        <v>1</v>
      </c>
      <c r="B125" s="11"/>
      <c r="C125" s="5">
        <f>""</f>
      </c>
      <c r="D125" s="31" t="s">
        <v>12</v>
      </c>
      <c r="E125" s="31" t="s">
        <v>13</v>
      </c>
      <c r="F125" s="2"/>
    </row>
    <row r="126" spans="1:6" ht="15.75">
      <c r="A126" s="10">
        <f t="shared" si="1"/>
        <v>1</v>
      </c>
      <c r="B126" s="11"/>
      <c r="C126" s="5">
        <f>""</f>
      </c>
      <c r="D126" s="31" t="s">
        <v>14</v>
      </c>
      <c r="E126" s="31" t="s">
        <v>15</v>
      </c>
      <c r="F126" s="2"/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0</v>
      </c>
    </row>
    <row r="128" spans="1:6" ht="15.75">
      <c r="A128" s="10">
        <f t="shared" si="1"/>
        <v>1</v>
      </c>
      <c r="B128" s="11"/>
      <c r="C128" s="5">
        <f>""</f>
      </c>
      <c r="D128" s="31" t="s">
        <v>18</v>
      </c>
      <c r="E128" s="31" t="s">
        <v>19</v>
      </c>
      <c r="F128" s="2"/>
    </row>
    <row r="129" spans="1:6" ht="15.75">
      <c r="A129" s="10">
        <f t="shared" si="1"/>
        <v>1</v>
      </c>
      <c r="B129" s="11"/>
      <c r="C129" s="5">
        <f>""</f>
      </c>
      <c r="D129" s="31" t="s">
        <v>20</v>
      </c>
      <c r="E129" s="31" t="s">
        <v>7</v>
      </c>
      <c r="F129" s="2"/>
    </row>
    <row r="130" spans="1:6" ht="15.75">
      <c r="A130" s="10">
        <f t="shared" si="1"/>
        <v>1</v>
      </c>
      <c r="B130" s="11"/>
      <c r="C130" s="5">
        <f>""</f>
      </c>
      <c r="D130" s="31" t="s">
        <v>21</v>
      </c>
      <c r="E130" s="31" t="s">
        <v>22</v>
      </c>
      <c r="F130" s="2"/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1</v>
      </c>
      <c r="B132" s="11"/>
      <c r="C132" s="5">
        <f>""</f>
      </c>
      <c r="D132" s="31" t="s">
        <v>25</v>
      </c>
      <c r="E132" s="31" t="s">
        <v>19</v>
      </c>
      <c r="F132" s="2"/>
    </row>
    <row r="133" spans="1:6" ht="15.75">
      <c r="A133" s="10">
        <f t="shared" si="1"/>
        <v>1</v>
      </c>
      <c r="B133" s="11"/>
      <c r="C133" s="5">
        <f>""</f>
      </c>
      <c r="D133" s="31" t="s">
        <v>26</v>
      </c>
      <c r="E133" s="31" t="s">
        <v>7</v>
      </c>
      <c r="F133" s="2"/>
    </row>
    <row r="134" spans="1:6" ht="15.75">
      <c r="A134" s="10">
        <f t="shared" si="1"/>
        <v>1</v>
      </c>
      <c r="B134" s="11"/>
      <c r="C134" s="5">
        <f>""</f>
      </c>
      <c r="D134" s="31" t="s">
        <v>27</v>
      </c>
      <c r="E134" s="31" t="s">
        <v>28</v>
      </c>
      <c r="F134" s="2"/>
    </row>
    <row r="135" spans="1:6" ht="15.75">
      <c r="A135" s="10">
        <f t="shared" si="1"/>
        <v>1</v>
      </c>
      <c r="B135" s="11"/>
      <c r="C135" s="5">
        <f>""</f>
      </c>
      <c r="D135" s="31" t="s">
        <v>29</v>
      </c>
      <c r="E135" s="31" t="s">
        <v>30</v>
      </c>
      <c r="F135" s="2"/>
    </row>
    <row r="136" spans="1:6" ht="15.75">
      <c r="A136" s="10">
        <f t="shared" si="1"/>
        <v>1</v>
      </c>
      <c r="B136" s="11"/>
      <c r="C136" s="5">
        <f>""</f>
      </c>
      <c r="D136" s="31" t="s">
        <v>31</v>
      </c>
      <c r="E136" s="31" t="s">
        <v>32</v>
      </c>
      <c r="F136" s="2"/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1</v>
      </c>
      <c r="B138" s="11"/>
      <c r="C138" s="5">
        <f>""</f>
      </c>
      <c r="D138" s="31" t="s">
        <v>35</v>
      </c>
      <c r="E138" s="31" t="s">
        <v>36</v>
      </c>
      <c r="F138" s="2"/>
    </row>
    <row r="139" spans="1:6" ht="15.75">
      <c r="A139" s="10">
        <f t="shared" si="1"/>
        <v>1</v>
      </c>
      <c r="B139" s="11"/>
      <c r="C139" s="5">
        <f>""</f>
      </c>
      <c r="D139" s="31" t="s">
        <v>37</v>
      </c>
      <c r="E139" s="31" t="s">
        <v>38</v>
      </c>
      <c r="F139" s="2"/>
    </row>
    <row r="140" spans="1:6" ht="15.75">
      <c r="A140" s="10">
        <f t="shared" si="1"/>
        <v>1</v>
      </c>
      <c r="B140" s="11"/>
      <c r="C140" s="5">
        <f>""</f>
      </c>
      <c r="D140" s="31" t="s">
        <v>39</v>
      </c>
      <c r="E140" s="31" t="s">
        <v>40</v>
      </c>
      <c r="F140" s="2"/>
    </row>
    <row r="141" spans="1:6" ht="15.75">
      <c r="A141" s="10">
        <f t="shared" si="1"/>
        <v>1</v>
      </c>
      <c r="B141" s="11"/>
      <c r="C141" s="5">
        <f>""</f>
      </c>
      <c r="D141" s="31" t="s">
        <v>41</v>
      </c>
      <c r="E141" s="31" t="s">
        <v>42</v>
      </c>
      <c r="F141" s="2"/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38138.1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4408.79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4408.79</v>
      </c>
    </row>
    <row r="145" spans="1:6" ht="15.75">
      <c r="A145" s="10">
        <f t="shared" si="2"/>
        <v>1</v>
      </c>
      <c r="B145" s="11"/>
      <c r="C145" s="5">
        <f>""</f>
      </c>
      <c r="D145" s="31" t="s">
        <v>341</v>
      </c>
      <c r="E145" s="34" t="s">
        <v>721</v>
      </c>
      <c r="F145" s="2"/>
    </row>
    <row r="146" spans="1:6" ht="15.75">
      <c r="A146" s="10">
        <f t="shared" si="2"/>
        <v>1</v>
      </c>
      <c r="B146" s="11"/>
      <c r="C146" s="5">
        <f>""</f>
      </c>
      <c r="D146" s="31" t="s">
        <v>722</v>
      </c>
      <c r="E146" s="34" t="s">
        <v>723</v>
      </c>
      <c r="F146" s="2"/>
    </row>
    <row r="147" spans="1:6" ht="15.75">
      <c r="A147" s="10">
        <f t="shared" si="2"/>
        <v>1</v>
      </c>
      <c r="B147" s="11"/>
      <c r="C147" s="5">
        <f>""</f>
      </c>
      <c r="D147" s="31" t="s">
        <v>724</v>
      </c>
      <c r="E147" s="31" t="s">
        <v>728</v>
      </c>
      <c r="F147" s="2"/>
    </row>
    <row r="148" spans="1:6" ht="15.75">
      <c r="A148" s="10">
        <f t="shared" si="2"/>
        <v>1</v>
      </c>
      <c r="B148" s="11"/>
      <c r="C148" s="5">
        <f>""</f>
      </c>
      <c r="D148" s="31" t="s">
        <v>729</v>
      </c>
      <c r="E148" s="31" t="s">
        <v>730</v>
      </c>
      <c r="F148" s="2"/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4408.79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0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1</v>
      </c>
      <c r="B152" s="11"/>
      <c r="C152" s="5">
        <f>""</f>
      </c>
      <c r="D152" s="31" t="s">
        <v>735</v>
      </c>
      <c r="E152" s="34" t="s">
        <v>736</v>
      </c>
      <c r="F152" s="2"/>
    </row>
    <row r="153" spans="1:6" ht="15.75">
      <c r="A153" s="10">
        <f t="shared" si="2"/>
        <v>1</v>
      </c>
      <c r="B153" s="11"/>
      <c r="C153" s="5">
        <f>""</f>
      </c>
      <c r="D153" s="31" t="s">
        <v>737</v>
      </c>
      <c r="E153" s="34" t="s">
        <v>738</v>
      </c>
      <c r="F153" s="2"/>
    </row>
    <row r="154" spans="1:6" ht="15.75">
      <c r="A154" s="10">
        <f t="shared" si="2"/>
        <v>1</v>
      </c>
      <c r="B154" s="11"/>
      <c r="C154" s="5">
        <f>""</f>
      </c>
      <c r="D154" s="31" t="s">
        <v>739</v>
      </c>
      <c r="E154" s="34" t="s">
        <v>740</v>
      </c>
      <c r="F154" s="2"/>
    </row>
    <row r="155" spans="1:6" ht="15.75">
      <c r="A155" s="10">
        <f t="shared" si="2"/>
        <v>1</v>
      </c>
      <c r="B155" s="11"/>
      <c r="C155" s="5">
        <f>""</f>
      </c>
      <c r="D155" s="31" t="s">
        <v>741</v>
      </c>
      <c r="E155" s="31" t="s">
        <v>742</v>
      </c>
      <c r="F155" s="2"/>
    </row>
    <row r="156" spans="1:6" ht="15.75">
      <c r="A156" s="10">
        <f t="shared" si="2"/>
        <v>1</v>
      </c>
      <c r="B156" s="11"/>
      <c r="C156" s="5">
        <f>""</f>
      </c>
      <c r="D156" s="31" t="s">
        <v>744</v>
      </c>
      <c r="E156" s="35" t="s">
        <v>743</v>
      </c>
      <c r="F156" s="2"/>
    </row>
    <row r="157" spans="1:6" ht="15.75">
      <c r="A157" s="10">
        <f t="shared" si="2"/>
        <v>1</v>
      </c>
      <c r="B157" s="11"/>
      <c r="C157" s="5">
        <f>""</f>
      </c>
      <c r="D157" s="31" t="s">
        <v>459</v>
      </c>
      <c r="E157" s="31" t="s">
        <v>463</v>
      </c>
      <c r="F157" s="2"/>
    </row>
    <row r="158" spans="1:6" ht="15.75">
      <c r="A158" s="10">
        <f t="shared" si="2"/>
        <v>1</v>
      </c>
      <c r="B158" s="11"/>
      <c r="C158" s="5">
        <f>""</f>
      </c>
      <c r="D158" s="31" t="s">
        <v>266</v>
      </c>
      <c r="E158" s="31" t="s">
        <v>457</v>
      </c>
      <c r="F158" s="2"/>
    </row>
    <row r="159" spans="1:6" ht="15.75">
      <c r="A159" s="10">
        <f t="shared" si="2"/>
        <v>1</v>
      </c>
      <c r="B159" s="11"/>
      <c r="C159" s="5">
        <f>""</f>
      </c>
      <c r="D159" s="31" t="s">
        <v>265</v>
      </c>
      <c r="E159" s="31" t="s">
        <v>264</v>
      </c>
      <c r="F159" s="2"/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19700.14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1209.6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1209.6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1209.6</v>
      </c>
    </row>
    <row r="164" spans="1:6" ht="15.75">
      <c r="A164" s="10">
        <f t="shared" si="2"/>
        <v>1</v>
      </c>
      <c r="B164" s="11"/>
      <c r="C164" s="5">
        <f>""</f>
      </c>
      <c r="D164" s="31" t="s">
        <v>748</v>
      </c>
      <c r="E164" s="31" t="s">
        <v>749</v>
      </c>
      <c r="F164" s="2"/>
    </row>
    <row r="165" spans="1:6" ht="15.75">
      <c r="A165" s="10">
        <f t="shared" si="2"/>
        <v>1</v>
      </c>
      <c r="B165" s="11"/>
      <c r="C165" s="5">
        <f>""</f>
      </c>
      <c r="D165" s="31" t="s">
        <v>750</v>
      </c>
      <c r="E165" s="31" t="s">
        <v>751</v>
      </c>
      <c r="F165" s="2"/>
    </row>
    <row r="166" spans="1:6" ht="15.75">
      <c r="A166" s="10">
        <f t="shared" si="2"/>
        <v>1</v>
      </c>
      <c r="B166" s="11"/>
      <c r="C166" s="5">
        <f>""</f>
      </c>
      <c r="D166" s="31" t="s">
        <v>752</v>
      </c>
      <c r="E166" s="31" t="s">
        <v>753</v>
      </c>
      <c r="F166" s="2"/>
    </row>
    <row r="167" spans="1:6" ht="15.75">
      <c r="A167" s="10">
        <f t="shared" si="2"/>
        <v>1</v>
      </c>
      <c r="B167" s="11"/>
      <c r="C167" s="5">
        <f>""</f>
      </c>
      <c r="D167" s="31" t="s">
        <v>754</v>
      </c>
      <c r="E167" s="31" t="s">
        <v>755</v>
      </c>
      <c r="F167" s="2"/>
    </row>
    <row r="168" spans="1:6" ht="15.75">
      <c r="A168" s="10">
        <f t="shared" si="2"/>
        <v>1</v>
      </c>
      <c r="B168" s="11"/>
      <c r="C168" s="5">
        <f>""</f>
      </c>
      <c r="D168" s="31" t="s">
        <v>756</v>
      </c>
      <c r="E168" s="31" t="s">
        <v>461</v>
      </c>
      <c r="F168" s="2"/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v>12819.57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1285050.97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0</v>
      </c>
    </row>
    <row r="172" spans="1:6" ht="15.75">
      <c r="A172" s="10">
        <f t="shared" si="2"/>
        <v>1</v>
      </c>
      <c r="B172" s="11"/>
      <c r="C172" s="5">
        <f>""</f>
      </c>
      <c r="D172" s="31" t="s">
        <v>549</v>
      </c>
      <c r="E172" s="31" t="s">
        <v>550</v>
      </c>
      <c r="F172" s="2"/>
    </row>
    <row r="173" spans="1:6" ht="15.75">
      <c r="A173" s="10">
        <f t="shared" si="2"/>
        <v>1</v>
      </c>
      <c r="B173" s="11"/>
      <c r="C173" s="5">
        <f>""</f>
      </c>
      <c r="D173" s="31" t="s">
        <v>551</v>
      </c>
      <c r="E173" s="31" t="s">
        <v>552</v>
      </c>
      <c r="F173" s="2"/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84600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84600</v>
      </c>
    </row>
    <row r="176" spans="1:6" ht="15.75">
      <c r="A176" s="10">
        <f t="shared" si="2"/>
        <v>1</v>
      </c>
      <c r="B176" s="11"/>
      <c r="C176" s="5">
        <f>""</f>
      </c>
      <c r="D176" s="31" t="s">
        <v>557</v>
      </c>
      <c r="E176" s="31" t="s">
        <v>558</v>
      </c>
      <c r="F176" s="2"/>
    </row>
    <row r="177" spans="1:6" ht="15.75">
      <c r="A177" s="10">
        <f t="shared" si="2"/>
        <v>1</v>
      </c>
      <c r="B177" s="11"/>
      <c r="C177" s="5">
        <f>""</f>
      </c>
      <c r="D177" s="31" t="s">
        <v>559</v>
      </c>
      <c r="E177" s="31" t="s">
        <v>560</v>
      </c>
      <c r="F177" s="2"/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1200450.97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356043.96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356043.96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126628.76</v>
      </c>
    </row>
    <row r="182" spans="1:6" ht="15.75">
      <c r="A182" s="10">
        <f t="shared" si="2"/>
        <v>1</v>
      </c>
      <c r="B182" s="11"/>
      <c r="C182" s="5">
        <f>""</f>
      </c>
      <c r="D182" s="31" t="s">
        <v>566</v>
      </c>
      <c r="E182" s="31" t="s">
        <v>567</v>
      </c>
      <c r="F182" s="2"/>
    </row>
    <row r="183" spans="1:6" ht="15.75">
      <c r="A183" s="10">
        <f t="shared" si="2"/>
        <v>1</v>
      </c>
      <c r="B183" s="11"/>
      <c r="C183" s="5">
        <f>""</f>
      </c>
      <c r="D183" s="31" t="s">
        <v>568</v>
      </c>
      <c r="E183" s="31" t="s">
        <v>487</v>
      </c>
      <c r="F183" s="2"/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229415.2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0</v>
      </c>
    </row>
    <row r="186" spans="1:6" ht="15.75">
      <c r="A186" s="10">
        <f t="shared" si="2"/>
        <v>1</v>
      </c>
      <c r="B186" s="11"/>
      <c r="C186" s="5">
        <f>""</f>
      </c>
      <c r="D186" s="31" t="s">
        <v>571</v>
      </c>
      <c r="E186" s="31" t="s">
        <v>522</v>
      </c>
      <c r="F186" s="2"/>
    </row>
    <row r="187" spans="1:6" ht="15.75">
      <c r="A187" s="10">
        <f t="shared" si="2"/>
        <v>1</v>
      </c>
      <c r="B187" s="11"/>
      <c r="C187" s="5">
        <f>""</f>
      </c>
      <c r="D187" s="31" t="s">
        <v>572</v>
      </c>
      <c r="E187" s="31" t="s">
        <v>567</v>
      </c>
      <c r="F187" s="2"/>
    </row>
    <row r="188" spans="1:6" ht="15.75">
      <c r="A188" s="10">
        <f t="shared" si="2"/>
        <v>1</v>
      </c>
      <c r="B188" s="11"/>
      <c r="C188" s="5">
        <f>""</f>
      </c>
      <c r="D188" s="31" t="s">
        <v>573</v>
      </c>
      <c r="E188" s="31" t="s">
        <v>487</v>
      </c>
      <c r="F188" s="2"/>
    </row>
    <row r="189" spans="1:6" ht="15.75">
      <c r="A189" s="10">
        <f t="shared" si="2"/>
        <v>1</v>
      </c>
      <c r="B189" s="11"/>
      <c r="C189" s="5">
        <f>""</f>
      </c>
      <c r="D189" s="31" t="s">
        <v>574</v>
      </c>
      <c r="E189" s="31" t="s">
        <v>518</v>
      </c>
      <c r="F189" s="2"/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1</v>
      </c>
      <c r="B191" s="11"/>
      <c r="C191" s="5">
        <f>""</f>
      </c>
      <c r="D191" s="31" t="s">
        <v>576</v>
      </c>
      <c r="E191" s="31" t="s">
        <v>577</v>
      </c>
      <c r="F191" s="2"/>
    </row>
    <row r="192" spans="1:6" ht="15.75">
      <c r="A192" s="10">
        <f t="shared" si="2"/>
        <v>1</v>
      </c>
      <c r="B192" s="11"/>
      <c r="C192" s="5">
        <f>""</f>
      </c>
      <c r="D192" s="31" t="s">
        <v>578</v>
      </c>
      <c r="E192" s="31" t="s">
        <v>567</v>
      </c>
      <c r="F192" s="2"/>
    </row>
    <row r="193" spans="1:6" ht="15.75">
      <c r="A193" s="10">
        <f t="shared" si="2"/>
        <v>1</v>
      </c>
      <c r="B193" s="11"/>
      <c r="C193" s="5">
        <f>""</f>
      </c>
      <c r="D193" s="31" t="s">
        <v>579</v>
      </c>
      <c r="E193" s="31" t="s">
        <v>487</v>
      </c>
      <c r="F193" s="2"/>
    </row>
    <row r="194" spans="1:6" ht="15.75">
      <c r="A194" s="10">
        <f t="shared" si="2"/>
        <v>1</v>
      </c>
      <c r="B194" s="11"/>
      <c r="C194" s="5">
        <f>""</f>
      </c>
      <c r="D194" s="31" t="s">
        <v>580</v>
      </c>
      <c r="E194" s="31" t="s">
        <v>525</v>
      </c>
      <c r="F194" s="2"/>
    </row>
    <row r="195" spans="1:6" ht="15.75">
      <c r="A195" s="10">
        <f t="shared" si="2"/>
        <v>1</v>
      </c>
      <c r="B195" s="11"/>
      <c r="C195" s="5">
        <f>""</f>
      </c>
      <c r="D195" s="31" t="s">
        <v>581</v>
      </c>
      <c r="E195" s="31" t="s">
        <v>535</v>
      </c>
      <c r="F195" s="2"/>
    </row>
    <row r="196" spans="1:6" ht="15.75">
      <c r="A196" s="10">
        <f t="shared" si="2"/>
        <v>1</v>
      </c>
      <c r="B196" s="11"/>
      <c r="C196" s="5">
        <f>""</f>
      </c>
      <c r="D196" s="31" t="s">
        <v>582</v>
      </c>
      <c r="E196" s="31" t="s">
        <v>537</v>
      </c>
      <c r="F196" s="2"/>
    </row>
    <row r="197" spans="1:6" ht="15.75">
      <c r="A197" s="10">
        <f t="shared" si="2"/>
        <v>1</v>
      </c>
      <c r="B197" s="11"/>
      <c r="C197" s="5">
        <f>""</f>
      </c>
      <c r="D197" s="31" t="s">
        <v>583</v>
      </c>
      <c r="E197" s="31" t="s">
        <v>539</v>
      </c>
      <c r="F197" s="2"/>
    </row>
    <row r="198" spans="1:6" ht="15.75">
      <c r="A198" s="10">
        <f t="shared" si="2"/>
        <v>1</v>
      </c>
      <c r="B198" s="11"/>
      <c r="C198" s="5">
        <f>""</f>
      </c>
      <c r="D198" s="31" t="s">
        <v>584</v>
      </c>
      <c r="E198" s="31" t="s">
        <v>585</v>
      </c>
      <c r="F198" s="2"/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844407.01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122398.32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122398.32</v>
      </c>
    </row>
    <row r="202" spans="1:6" ht="15.75">
      <c r="A202" s="10">
        <f t="shared" si="2"/>
        <v>1</v>
      </c>
      <c r="B202" s="11"/>
      <c r="C202" s="5">
        <f>""</f>
      </c>
      <c r="D202" s="31" t="s">
        <v>590</v>
      </c>
      <c r="E202" s="31" t="s">
        <v>7</v>
      </c>
      <c r="F202" s="2"/>
    </row>
    <row r="203" spans="1:6" ht="15.75">
      <c r="A203" s="10">
        <f t="shared" si="2"/>
        <v>1</v>
      </c>
      <c r="B203" s="11"/>
      <c r="C203" s="5">
        <f>""</f>
      </c>
      <c r="D203" s="31" t="s">
        <v>591</v>
      </c>
      <c r="E203" s="31" t="s">
        <v>13</v>
      </c>
      <c r="F203" s="2"/>
    </row>
    <row r="204" spans="1:6" ht="15.75">
      <c r="A204" s="10">
        <f t="shared" si="2"/>
        <v>1</v>
      </c>
      <c r="B204" s="11"/>
      <c r="C204" s="5">
        <f>""</f>
      </c>
      <c r="D204" s="31" t="s">
        <v>592</v>
      </c>
      <c r="E204" s="31" t="s">
        <v>593</v>
      </c>
      <c r="F204" s="2"/>
    </row>
    <row r="205" spans="1:6" ht="15.75">
      <c r="A205" s="10">
        <f t="shared" si="2"/>
        <v>1</v>
      </c>
      <c r="B205" s="11"/>
      <c r="C205" s="5">
        <f>""</f>
      </c>
      <c r="D205" s="31" t="s">
        <v>594</v>
      </c>
      <c r="E205" s="31" t="s">
        <v>619</v>
      </c>
      <c r="F205" s="2"/>
    </row>
    <row r="206" spans="1:6" ht="15.75">
      <c r="A206" s="10">
        <f aca="true" t="shared" si="3" ref="A206:A239">IF(F206&lt;&gt;"",0,1)</f>
        <v>1</v>
      </c>
      <c r="B206" s="11"/>
      <c r="C206" s="5">
        <f>""</f>
      </c>
      <c r="D206" s="31" t="s">
        <v>620</v>
      </c>
      <c r="E206" s="31" t="s">
        <v>15</v>
      </c>
      <c r="F206" s="2"/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722008.6900000001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87063.13</v>
      </c>
    </row>
    <row r="209" spans="1:6" ht="15.75">
      <c r="A209" s="10">
        <f t="shared" si="3"/>
        <v>1</v>
      </c>
      <c r="B209" s="11"/>
      <c r="C209" s="5">
        <f>""</f>
      </c>
      <c r="D209" s="31" t="s">
        <v>624</v>
      </c>
      <c r="E209" s="31" t="s">
        <v>7</v>
      </c>
      <c r="F209" s="2"/>
    </row>
    <row r="210" spans="1:6" ht="15.75">
      <c r="A210" s="10">
        <f t="shared" si="3"/>
        <v>1</v>
      </c>
      <c r="B210" s="11"/>
      <c r="C210" s="5">
        <f>""</f>
      </c>
      <c r="D210" s="31" t="s">
        <v>625</v>
      </c>
      <c r="E210" s="31" t="s">
        <v>13</v>
      </c>
      <c r="F210" s="2"/>
    </row>
    <row r="211" spans="1:6" ht="15.75">
      <c r="A211" s="10">
        <f t="shared" si="3"/>
        <v>1</v>
      </c>
      <c r="B211" s="11"/>
      <c r="C211" s="5">
        <f>""</f>
      </c>
      <c r="D211" s="31" t="s">
        <v>626</v>
      </c>
      <c r="E211" s="31" t="s">
        <v>593</v>
      </c>
      <c r="F211" s="2"/>
    </row>
    <row r="212" spans="1:6" ht="15.75">
      <c r="A212" s="10">
        <f t="shared" si="3"/>
        <v>1</v>
      </c>
      <c r="B212" s="11"/>
      <c r="C212" s="5">
        <f>""</f>
      </c>
      <c r="D212" s="31" t="s">
        <v>627</v>
      </c>
      <c r="E212" s="31" t="s">
        <v>619</v>
      </c>
      <c r="F212" s="2"/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634945.56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1</v>
      </c>
      <c r="B215" s="11"/>
      <c r="C215" s="5">
        <f>""</f>
      </c>
      <c r="D215" s="31" t="s">
        <v>631</v>
      </c>
      <c r="E215" s="31" t="s">
        <v>632</v>
      </c>
      <c r="F215" s="2"/>
    </row>
    <row r="216" spans="1:6" ht="15.75">
      <c r="A216" s="10">
        <f t="shared" si="3"/>
        <v>1</v>
      </c>
      <c r="B216" s="11"/>
      <c r="C216" s="5">
        <f>""</f>
      </c>
      <c r="D216" s="31" t="s">
        <v>633</v>
      </c>
      <c r="E216" s="31" t="s">
        <v>7</v>
      </c>
      <c r="F216" s="2"/>
    </row>
    <row r="217" spans="1:6" ht="15.75">
      <c r="A217" s="10">
        <f t="shared" si="3"/>
        <v>1</v>
      </c>
      <c r="B217" s="11"/>
      <c r="C217" s="5">
        <f>""</f>
      </c>
      <c r="D217" s="31" t="s">
        <v>634</v>
      </c>
      <c r="E217" s="31" t="s">
        <v>28</v>
      </c>
      <c r="F217" s="2"/>
    </row>
    <row r="218" spans="1:6" ht="15.75">
      <c r="A218" s="10">
        <f t="shared" si="3"/>
        <v>1</v>
      </c>
      <c r="B218" s="11"/>
      <c r="C218" s="5">
        <f>""</f>
      </c>
      <c r="D218" s="31" t="s">
        <v>635</v>
      </c>
      <c r="E218" s="31" t="s">
        <v>636</v>
      </c>
      <c r="F218" s="2"/>
    </row>
    <row r="219" spans="1:6" ht="15.75">
      <c r="A219" s="10">
        <f t="shared" si="3"/>
        <v>1</v>
      </c>
      <c r="B219" s="11"/>
      <c r="C219" s="5">
        <f>""</f>
      </c>
      <c r="D219" s="31" t="s">
        <v>637</v>
      </c>
      <c r="E219" s="31" t="s">
        <v>32</v>
      </c>
      <c r="F219" s="2"/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1</v>
      </c>
      <c r="B221" s="11"/>
      <c r="C221" s="5">
        <f>""</f>
      </c>
      <c r="D221" s="31" t="s">
        <v>639</v>
      </c>
      <c r="E221" s="31" t="s">
        <v>36</v>
      </c>
      <c r="F221" s="2"/>
    </row>
    <row r="222" spans="1:6" ht="15.75">
      <c r="A222" s="10">
        <f t="shared" si="3"/>
        <v>1</v>
      </c>
      <c r="B222" s="11"/>
      <c r="C222" s="5">
        <f>""</f>
      </c>
      <c r="D222" s="31" t="s">
        <v>640</v>
      </c>
      <c r="E222" s="31" t="s">
        <v>38</v>
      </c>
      <c r="F222" s="2"/>
    </row>
    <row r="223" spans="1:6" ht="15.75">
      <c r="A223" s="10">
        <f t="shared" si="3"/>
        <v>1</v>
      </c>
      <c r="B223" s="11"/>
      <c r="C223" s="5">
        <f>""</f>
      </c>
      <c r="D223" s="31" t="s">
        <v>641</v>
      </c>
      <c r="E223" s="31" t="s">
        <v>40</v>
      </c>
      <c r="F223" s="2"/>
    </row>
    <row r="224" spans="1:6" ht="15.75">
      <c r="A224" s="10">
        <f t="shared" si="3"/>
        <v>1</v>
      </c>
      <c r="B224" s="11"/>
      <c r="C224" s="5">
        <f>""</f>
      </c>
      <c r="D224" s="31" t="s">
        <v>642</v>
      </c>
      <c r="E224" s="31" t="s">
        <v>42</v>
      </c>
      <c r="F224" s="2"/>
    </row>
    <row r="225" spans="1:6" ht="15.75">
      <c r="A225" s="10">
        <f t="shared" si="3"/>
        <v>1</v>
      </c>
      <c r="B225" s="11"/>
      <c r="C225" s="5">
        <f>""</f>
      </c>
      <c r="D225" s="31" t="s">
        <v>643</v>
      </c>
      <c r="E225" s="31" t="s">
        <v>644</v>
      </c>
      <c r="F225" s="2"/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3943389.53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3239242.23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3235596.55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2102.6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1543.08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704147.2999999999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661450.1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41614.34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1082.86</v>
      </c>
      <c r="G234" s="63"/>
    </row>
    <row r="235" spans="1:7" ht="15.75">
      <c r="A235" s="10">
        <f t="shared" si="3"/>
        <v>1</v>
      </c>
      <c r="B235" s="11"/>
      <c r="C235" s="5">
        <f>""</f>
      </c>
      <c r="D235" s="31" t="s">
        <v>1238</v>
      </c>
      <c r="E235" s="31" t="s">
        <v>714</v>
      </c>
      <c r="F235" s="2"/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0</v>
      </c>
    </row>
    <row r="237" spans="1:6" ht="15.75">
      <c r="A237" s="10">
        <f t="shared" si="3"/>
        <v>1</v>
      </c>
      <c r="B237" s="11"/>
      <c r="C237" s="5">
        <f>""</f>
      </c>
      <c r="D237" s="11" t="s">
        <v>757</v>
      </c>
      <c r="E237" s="36" t="s">
        <v>672</v>
      </c>
      <c r="F237" s="2"/>
    </row>
    <row r="238" spans="1:6" ht="15.75">
      <c r="A238" s="10">
        <f t="shared" si="3"/>
        <v>1</v>
      </c>
      <c r="B238" s="11"/>
      <c r="C238" s="5">
        <f>""</f>
      </c>
      <c r="D238" s="11" t="s">
        <v>758</v>
      </c>
      <c r="E238" s="36" t="s">
        <v>673</v>
      </c>
      <c r="F238" s="2"/>
    </row>
    <row r="239" spans="1:6" ht="15.75">
      <c r="A239" s="10">
        <f t="shared" si="3"/>
        <v>1</v>
      </c>
      <c r="B239" s="11"/>
      <c r="C239" s="5">
        <f>""</f>
      </c>
      <c r="D239" s="37" t="s">
        <v>50</v>
      </c>
      <c r="E239" s="38" t="s">
        <v>51</v>
      </c>
      <c r="F239" s="1"/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44" activePane="bottomLeft" state="frozen"/>
      <selection pane="topLeft" activeCell="F17" sqref="F17"/>
      <selection pane="bottomLeft" activeCell="E54" sqref="E5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29691904.96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29202032.45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6726530.61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/>
      <c r="F16" s="74">
        <f t="shared" si="0"/>
        <v>1</v>
      </c>
    </row>
    <row r="17" spans="3:6" ht="15.75">
      <c r="C17" s="81" t="str">
        <f>BDValores!F264</f>
        <v>01.01.03.</v>
      </c>
      <c r="D17" s="82" t="s">
        <v>1260</v>
      </c>
      <c r="E17" s="57">
        <v>17743178.89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3975545.47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100211.75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/>
      <c r="F20" s="74">
        <f t="shared" si="0"/>
        <v>1</v>
      </c>
    </row>
    <row r="21" spans="3:6" ht="15.75">
      <c r="C21" s="81" t="str">
        <f>BDValores!F268</f>
        <v>01.01.07.</v>
      </c>
      <c r="D21" s="82" t="s">
        <v>665</v>
      </c>
      <c r="E21" s="57">
        <v>219389.53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v>437176.2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/>
      <c r="E24" s="57"/>
      <c r="F24" s="74">
        <f t="shared" si="0"/>
        <v>1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/>
      <c r="F25" s="74">
        <f t="shared" si="0"/>
        <v>1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/>
      <c r="F26" s="74">
        <f t="shared" si="0"/>
        <v>1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/>
      <c r="F27" s="74">
        <f t="shared" si="0"/>
        <v>1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/>
      <c r="F28" s="74">
        <f t="shared" si="0"/>
        <v>1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/>
      <c r="F32" s="74">
        <f t="shared" si="0"/>
        <v>1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/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489872.51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v>351173.77</v>
      </c>
    </row>
    <row r="36" spans="3:6" ht="15.75">
      <c r="C36" s="81" t="str">
        <f>BDValores!F283</f>
        <v>01.02.02.</v>
      </c>
      <c r="D36" s="82" t="s">
        <v>263</v>
      </c>
      <c r="E36" s="57">
        <v>138698.74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/>
      <c r="F37" s="74">
        <f t="shared" si="3"/>
        <v>1</v>
      </c>
    </row>
    <row r="38" spans="3:6" ht="15.75">
      <c r="C38" s="81" t="str">
        <f>BDValores!F285</f>
        <v>01.02.04.</v>
      </c>
      <c r="D38" s="82" t="s">
        <v>664</v>
      </c>
      <c r="E38" s="57"/>
      <c r="F38" s="74">
        <f t="shared" si="3"/>
        <v>1</v>
      </c>
    </row>
    <row r="39" spans="3:6" ht="15.75">
      <c r="C39" s="81" t="str">
        <f>BDValores!F286</f>
        <v>01.02.05.</v>
      </c>
      <c r="D39" s="82" t="s">
        <v>1311</v>
      </c>
      <c r="E39" s="57"/>
      <c r="F39" s="74">
        <f t="shared" si="3"/>
        <v>1</v>
      </c>
    </row>
    <row r="40" spans="3:6" ht="15.75">
      <c r="C40" s="81" t="str">
        <f>BDValores!F287</f>
        <v>01.02.06.</v>
      </c>
      <c r="D40" s="82" t="s">
        <v>1314</v>
      </c>
      <c r="E40" s="57"/>
      <c r="F40" s="74">
        <f t="shared" si="3"/>
        <v>1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/>
      <c r="E42" s="57"/>
      <c r="F42" s="74">
        <f t="shared" si="3"/>
        <v>1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/>
      <c r="F43" s="74">
        <f aca="true" t="shared" si="5" ref="F43:F52">IF(E43="",1,0)</f>
        <v>1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/>
      <c r="F44" s="74">
        <f t="shared" si="5"/>
        <v>1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/>
      <c r="F45" s="74">
        <f t="shared" si="5"/>
        <v>1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/>
      <c r="F46" s="74">
        <f t="shared" si="5"/>
        <v>1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/>
      <c r="F47" s="74">
        <f t="shared" si="5"/>
        <v>1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/>
      <c r="F48" s="74">
        <f t="shared" si="5"/>
        <v>1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/>
      <c r="F49" s="74">
        <f t="shared" si="5"/>
        <v>1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/>
      <c r="F50" s="74">
        <f t="shared" si="5"/>
        <v>1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/>
      <c r="F51" s="74">
        <f t="shared" si="5"/>
        <v>1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/>
      <c r="F52" s="74">
        <f t="shared" si="5"/>
        <v>1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1146438.242</v>
      </c>
    </row>
    <row r="54" spans="3:5" ht="15.75">
      <c r="C54" s="81" t="str">
        <f>BDValores!F301</f>
        <v>02.01.</v>
      </c>
      <c r="D54" s="82" t="s">
        <v>346</v>
      </c>
      <c r="E54" s="57"/>
    </row>
    <row r="55" spans="3:6" ht="15.75">
      <c r="C55" s="81" t="str">
        <f>BDValores!F302</f>
        <v>02.02.</v>
      </c>
      <c r="D55" s="82" t="s">
        <v>1348</v>
      </c>
      <c r="E55" s="57">
        <v>219389.532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1351</v>
      </c>
      <c r="E56" s="57">
        <v>437176.2</v>
      </c>
    </row>
    <row r="57" spans="3:6" ht="15.75">
      <c r="C57" s="81" t="str">
        <f>BDValores!F304</f>
        <v>02.04.</v>
      </c>
      <c r="D57" s="82" t="s">
        <v>1354</v>
      </c>
      <c r="E57" s="57">
        <v>489872.51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/>
      <c r="E59" s="57"/>
      <c r="F59" s="74">
        <f>IF(E59="",1,0)</f>
        <v>1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/>
      <c r="E60" s="57"/>
    </row>
    <row r="61" spans="1:11" ht="15.75">
      <c r="A61" s="85">
        <f t="shared" si="7"/>
        <v>0</v>
      </c>
      <c r="C61" s="81" t="str">
        <f>BDValores!F308</f>
        <v>02.05.03.</v>
      </c>
      <c r="D61" s="91"/>
      <c r="E61" s="57"/>
      <c r="F61" s="74">
        <f aca="true" t="shared" si="8" ref="F61:F69">IF(E61="",1,0)</f>
        <v>1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/>
      <c r="F62" s="74">
        <f t="shared" si="8"/>
        <v>1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/>
      <c r="F63" s="74">
        <f t="shared" si="8"/>
        <v>1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/>
      <c r="F64" s="74">
        <f t="shared" si="8"/>
        <v>1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/>
      <c r="F65" s="74">
        <f t="shared" si="8"/>
        <v>1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/>
      <c r="F66" s="74">
        <f t="shared" si="8"/>
        <v>1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/>
      <c r="F67" s="74">
        <f t="shared" si="8"/>
        <v>1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/>
      <c r="F68" s="74">
        <f t="shared" si="8"/>
        <v>1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28545466.718000002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24" sqref="E24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32969426.630000003</v>
      </c>
    </row>
    <row r="14" spans="1:5" ht="15.75">
      <c r="A14" s="79"/>
      <c r="C14" s="81" t="s">
        <v>1252</v>
      </c>
      <c r="D14" s="116" t="s">
        <v>1452</v>
      </c>
      <c r="E14" s="118"/>
    </row>
    <row r="15" spans="1:5" ht="15.75">
      <c r="A15" s="79"/>
      <c r="C15" s="81" t="s">
        <v>1298</v>
      </c>
      <c r="D15" s="116" t="s">
        <v>1454</v>
      </c>
      <c r="E15" s="83">
        <f>SUM(E16:E20)</f>
        <v>32912718.26</v>
      </c>
    </row>
    <row r="16" spans="3:5" ht="15.75">
      <c r="C16" s="81" t="s">
        <v>1301</v>
      </c>
      <c r="D16" s="166" t="s">
        <v>1458</v>
      </c>
      <c r="E16" s="118"/>
    </row>
    <row r="17" spans="3:5" ht="15.75">
      <c r="C17" s="81" t="s">
        <v>1304</v>
      </c>
      <c r="D17" s="166" t="s">
        <v>1460</v>
      </c>
      <c r="E17" s="118">
        <v>32912718.26</v>
      </c>
    </row>
    <row r="18" spans="3:5" ht="15.75">
      <c r="C18" s="81" t="s">
        <v>1306</v>
      </c>
      <c r="D18" s="166" t="s">
        <v>1462</v>
      </c>
      <c r="E18" s="118"/>
    </row>
    <row r="19" spans="3:5" ht="15.75">
      <c r="C19" s="81" t="s">
        <v>1308</v>
      </c>
      <c r="D19" s="166" t="s">
        <v>1464</v>
      </c>
      <c r="E19" s="118"/>
    </row>
    <row r="20" spans="3:5" ht="15.75">
      <c r="C20" s="81" t="s">
        <v>1310</v>
      </c>
      <c r="D20" s="166" t="s">
        <v>2278</v>
      </c>
      <c r="E20" s="118"/>
    </row>
    <row r="21" spans="3:5" ht="15.75">
      <c r="C21" s="81" t="s">
        <v>1339</v>
      </c>
      <c r="D21" s="167" t="s">
        <v>1456</v>
      </c>
      <c r="E21" s="118"/>
    </row>
    <row r="22" spans="3:5" ht="15.75">
      <c r="C22" s="81" t="s">
        <v>1535</v>
      </c>
      <c r="D22" s="116" t="s">
        <v>1466</v>
      </c>
      <c r="E22" s="118">
        <v>56708.37</v>
      </c>
    </row>
    <row r="23" spans="3:11" ht="15.75">
      <c r="C23" s="76" t="s">
        <v>1342</v>
      </c>
      <c r="D23" s="77" t="s">
        <v>1477</v>
      </c>
      <c r="E23" s="78">
        <f>SUM(E24:E25)-E26</f>
        <v>-13532179.7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936089.59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568747.88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15037017.17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46501606.33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26" activePane="bottomLeft" state="frozen"/>
      <selection pane="topLeft" activeCell="F17" sqref="F17"/>
      <selection pane="bottomLeft" activeCell="E35" sqref="E35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GAMELEIRA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14879076.54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2271.27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0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2271.27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0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14859069.27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14562130.82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296938.45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0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0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17736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0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10136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7600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/>
      <c r="E29" s="118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/>
      <c r="E30" s="118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/>
      <c r="E31" s="118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/>
      <c r="E32" s="118">
        <v>0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/>
      <c r="E33" s="118">
        <v>0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8176512.45</v>
      </c>
    </row>
    <row r="35" spans="3:6" ht="15.75">
      <c r="C35" s="81" t="s">
        <v>1345</v>
      </c>
      <c r="D35" s="114" t="s">
        <v>2198</v>
      </c>
      <c r="E35" s="57">
        <v>5875859.3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57">
        <v>881054.2</v>
      </c>
      <c r="F36" s="74">
        <f t="shared" si="2"/>
        <v>0</v>
      </c>
    </row>
    <row r="37" spans="3:6" ht="15.75">
      <c r="C37" s="81" t="s">
        <v>1350</v>
      </c>
      <c r="D37" s="114" t="s">
        <v>2184</v>
      </c>
      <c r="E37" s="57">
        <v>671176.54</v>
      </c>
      <c r="F37" s="74">
        <f t="shared" si="2"/>
        <v>0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0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8837.61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739584.8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739584.8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/>
      <c r="E49" s="118">
        <v>0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/>
      <c r="E50" s="118">
        <v>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/>
      <c r="E51" s="118">
        <v>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/>
      <c r="E52" s="118">
        <v>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/>
      <c r="E53" s="118">
        <v>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6702564.089999999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Bianca BC.</cp:lastModifiedBy>
  <cp:lastPrinted>2014-01-21T14:56:58Z</cp:lastPrinted>
  <dcterms:created xsi:type="dcterms:W3CDTF">2010-03-02T11:44:00Z</dcterms:created>
  <dcterms:modified xsi:type="dcterms:W3CDTF">2015-04-01T02:42:48Z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